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visibility="hidden" xWindow="0" yWindow="-432" windowWidth="19320" windowHeight="11760"/>
    <workbookView xWindow="240" yWindow="60" windowWidth="19320" windowHeight="11928" activeTab="1"/>
  </bookViews>
  <sheets>
    <sheet name="General Aspects " sheetId="6" r:id="rId1"/>
    <sheet name="Procurement Plan " sheetId="5" r:id="rId2"/>
    <sheet name="Sheet1" sheetId="12" r:id="rId3"/>
  </sheets>
  <definedNames>
    <definedName name="_xlnm._FilterDatabase" localSheetId="1" hidden="1">'Procurement Plan '!$D$1:$D$222</definedName>
    <definedName name="_xlnm.Print_Titles" localSheetId="1">'Procurement Plan '!$8:$8</definedName>
    <definedName name="PROJECTCODE" localSheetId="0">'General Aspects '!$F$2</definedName>
    <definedName name="THEME_NAME" localSheetId="0">'General Aspects '!#REF!</definedName>
  </definedNames>
  <calcPr calcId="125725"/>
</workbook>
</file>

<file path=xl/calcChain.xml><?xml version="1.0" encoding="utf-8"?>
<calcChain xmlns="http://schemas.openxmlformats.org/spreadsheetml/2006/main">
  <c r="B6" i="5"/>
  <c r="C6" s="1"/>
  <c r="D6" s="1"/>
  <c r="E6" s="1"/>
  <c r="F6" s="1"/>
  <c r="G6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H33"/>
  <c r="I33"/>
  <c r="J33"/>
  <c r="K33" s="1"/>
  <c r="L33" s="1"/>
  <c r="P33" s="1"/>
  <c r="Q33" s="1"/>
  <c r="R33" s="1"/>
  <c r="S33" s="1"/>
  <c r="G76"/>
  <c r="I76"/>
  <c r="J76" s="1"/>
  <c r="K76" s="1"/>
  <c r="P76" s="1"/>
  <c r="R76" s="1"/>
  <c r="S76" s="1"/>
  <c r="I75"/>
  <c r="J75"/>
  <c r="K75"/>
  <c r="I74"/>
  <c r="J74" s="1"/>
  <c r="K74" s="1"/>
  <c r="L74" s="1"/>
  <c r="P74" s="1"/>
  <c r="R74" s="1"/>
  <c r="S74" s="1"/>
  <c r="H63"/>
  <c r="I63" s="1"/>
  <c r="J63" s="1"/>
  <c r="K63" s="1"/>
  <c r="P63" s="1"/>
  <c r="R63" s="1"/>
  <c r="H51"/>
  <c r="I51"/>
  <c r="J51" s="1"/>
  <c r="K51" s="1"/>
  <c r="P51" s="1"/>
  <c r="R51" s="1"/>
  <c r="H15"/>
  <c r="I15" s="1"/>
  <c r="J15" s="1"/>
  <c r="K15" s="1"/>
  <c r="P15" s="1"/>
  <c r="R15" s="1"/>
  <c r="S15" s="1"/>
  <c r="H11"/>
  <c r="I11"/>
  <c r="J11" s="1"/>
  <c r="K11" s="1"/>
  <c r="P11" s="1"/>
  <c r="R11" s="1"/>
  <c r="H21"/>
  <c r="I21" s="1"/>
  <c r="J21" s="1"/>
  <c r="K21" s="1"/>
  <c r="P21" s="1"/>
  <c r="R21" s="1"/>
  <c r="L67"/>
  <c r="H57"/>
  <c r="I57" s="1"/>
  <c r="J57" s="1"/>
  <c r="K57" s="1"/>
  <c r="P57" s="1"/>
  <c r="R57" s="1"/>
  <c r="H56"/>
  <c r="I56"/>
  <c r="J56"/>
  <c r="K56" s="1"/>
  <c r="P56" s="1"/>
  <c r="R56" s="1"/>
  <c r="H54"/>
  <c r="I54" s="1"/>
  <c r="J54" s="1"/>
  <c r="K54" s="1"/>
  <c r="P54" s="1"/>
  <c r="R54" s="1"/>
  <c r="H52"/>
  <c r="I52"/>
  <c r="J52"/>
  <c r="K52" s="1"/>
  <c r="P52" s="1"/>
  <c r="R52" s="1"/>
  <c r="H65"/>
  <c r="I65" s="1"/>
  <c r="J65" s="1"/>
  <c r="K65" s="1"/>
  <c r="P65" s="1"/>
  <c r="R65" s="1"/>
  <c r="H64"/>
  <c r="I64" s="1"/>
  <c r="J64" s="1"/>
  <c r="K64" s="1"/>
  <c r="P64" s="1"/>
  <c r="R64" s="1"/>
  <c r="H68"/>
  <c r="I68" s="1"/>
  <c r="J68" s="1"/>
  <c r="K68" s="1"/>
  <c r="L68" s="1"/>
  <c r="R68" s="1"/>
  <c r="H72"/>
  <c r="I72"/>
  <c r="J72"/>
  <c r="K72" s="1"/>
  <c r="M72" s="1"/>
  <c r="R72" s="1"/>
  <c r="H71"/>
  <c r="I71" s="1"/>
  <c r="J71" s="1"/>
  <c r="K71" s="1"/>
  <c r="M71" s="1"/>
  <c r="R71" s="1"/>
  <c r="H60"/>
  <c r="I60"/>
  <c r="J60"/>
  <c r="K60" s="1"/>
  <c r="P60" s="1"/>
  <c r="R60" s="1"/>
  <c r="H62"/>
  <c r="I62" s="1"/>
  <c r="J62" s="1"/>
  <c r="K62" s="1"/>
  <c r="P62" s="1"/>
  <c r="R62" s="1"/>
  <c r="H61"/>
  <c r="I61"/>
  <c r="J61"/>
  <c r="K61" s="1"/>
  <c r="P61" s="1"/>
  <c r="R61" s="1"/>
  <c r="H59"/>
  <c r="I59" s="1"/>
  <c r="J59" s="1"/>
  <c r="K59" s="1"/>
  <c r="P59" s="1"/>
  <c r="R59" s="1"/>
  <c r="H50"/>
  <c r="I50" s="1"/>
  <c r="J50" s="1"/>
  <c r="K50" s="1"/>
  <c r="L50" s="1"/>
  <c r="M50" s="1"/>
  <c r="N50" s="1"/>
  <c r="P50" s="1"/>
  <c r="Q50" s="1"/>
  <c r="R50" s="1"/>
  <c r="S50" s="1"/>
  <c r="H47"/>
  <c r="I47" s="1"/>
  <c r="J47" s="1"/>
  <c r="K47" s="1"/>
  <c r="P47" s="1"/>
  <c r="R47" s="1"/>
  <c r="H46"/>
  <c r="I46"/>
  <c r="J46" s="1"/>
  <c r="K46" s="1"/>
  <c r="P46" s="1"/>
  <c r="R46" s="1"/>
  <c r="H38"/>
  <c r="I38" s="1"/>
  <c r="J38" s="1"/>
  <c r="K38" s="1"/>
  <c r="P38" s="1"/>
  <c r="R38" s="1"/>
  <c r="H19"/>
  <c r="I19"/>
  <c r="J19" s="1"/>
  <c r="K19" s="1"/>
  <c r="P19" s="1"/>
  <c r="R19" s="1"/>
  <c r="H16"/>
  <c r="H53"/>
  <c r="I53" s="1"/>
  <c r="J53" s="1"/>
  <c r="K53" s="1"/>
  <c r="P53" s="1"/>
  <c r="R53" s="1"/>
  <c r="S53" s="1"/>
  <c r="H55"/>
  <c r="I55" s="1"/>
  <c r="J55" s="1"/>
  <c r="K55" s="1"/>
  <c r="L55" s="1"/>
  <c r="P55" s="1"/>
  <c r="Q55" s="1"/>
  <c r="R55" s="1"/>
  <c r="S55" s="1"/>
  <c r="H45"/>
  <c r="I45"/>
  <c r="J45" s="1"/>
  <c r="K45" s="1"/>
  <c r="L45" s="1"/>
  <c r="P45" s="1"/>
  <c r="Q45" s="1"/>
  <c r="R45" s="1"/>
  <c r="S45" s="1"/>
  <c r="H43"/>
  <c r="I43" s="1"/>
  <c r="J43" s="1"/>
  <c r="K43" s="1"/>
  <c r="L43" s="1"/>
  <c r="P43" s="1"/>
  <c r="Q43" s="1"/>
  <c r="R43" s="1"/>
  <c r="S43" s="1"/>
  <c r="H42"/>
  <c r="I42" s="1"/>
  <c r="J42" s="1"/>
  <c r="K42" s="1"/>
  <c r="L42" s="1"/>
  <c r="P42" s="1"/>
  <c r="Q42" s="1"/>
  <c r="R42" s="1"/>
  <c r="S42" s="1"/>
  <c r="H35"/>
  <c r="I35" s="1"/>
  <c r="J35" s="1"/>
  <c r="K35" s="1"/>
  <c r="P35" s="1"/>
  <c r="R35" s="1"/>
  <c r="H36"/>
  <c r="I36"/>
  <c r="J36" s="1"/>
  <c r="K36" s="1"/>
  <c r="L36" s="1"/>
  <c r="M36" s="1"/>
  <c r="N36" s="1"/>
  <c r="P36" s="1"/>
  <c r="Q36" s="1"/>
  <c r="R36" s="1"/>
  <c r="S36" s="1"/>
  <c r="H37"/>
  <c r="I37"/>
  <c r="J37"/>
  <c r="K37" s="1"/>
  <c r="L37" s="1"/>
  <c r="P37" s="1"/>
  <c r="Q37" s="1"/>
  <c r="R37" s="1"/>
  <c r="S37" s="1"/>
  <c r="H39"/>
  <c r="I39"/>
  <c r="J39"/>
  <c r="K39" s="1"/>
  <c r="L39" s="1"/>
  <c r="P39" s="1"/>
  <c r="R39" s="1"/>
  <c r="S39" s="1"/>
  <c r="L70"/>
  <c r="L69"/>
  <c r="P75"/>
  <c r="R75" s="1"/>
  <c r="S75" s="1"/>
  <c r="H34"/>
  <c r="I34"/>
  <c r="J34" s="1"/>
  <c r="K34" s="1"/>
  <c r="P34" s="1"/>
  <c r="R34" s="1"/>
  <c r="S34" s="1"/>
  <c r="H32"/>
  <c r="I32" s="1"/>
  <c r="J32" s="1"/>
  <c r="K32" s="1"/>
  <c r="P32" s="1"/>
  <c r="R32" s="1"/>
  <c r="S32" s="1"/>
  <c r="H22"/>
  <c r="I22" s="1"/>
  <c r="J22" s="1"/>
  <c r="K22" s="1"/>
  <c r="P22" s="1"/>
  <c r="R22" s="1"/>
  <c r="H20"/>
  <c r="H29"/>
  <c r="I29"/>
  <c r="J29" s="1"/>
  <c r="K29" s="1"/>
  <c r="P29" s="1"/>
  <c r="R29" s="1"/>
  <c r="S29" s="1"/>
  <c r="H40"/>
  <c r="I40" s="1"/>
  <c r="J40" s="1"/>
  <c r="K40" s="1"/>
  <c r="P40" s="1"/>
  <c r="R40" s="1"/>
  <c r="H28"/>
  <c r="I28"/>
  <c r="J28" s="1"/>
  <c r="K28" s="1"/>
  <c r="H27"/>
  <c r="I27"/>
  <c r="J27" s="1"/>
  <c r="K27" s="1"/>
  <c r="L27" s="1"/>
  <c r="H26"/>
  <c r="I26" s="1"/>
  <c r="J26" s="1"/>
  <c r="K26" s="1"/>
  <c r="L26" s="1"/>
  <c r="H25"/>
  <c r="I25" s="1"/>
  <c r="J25" s="1"/>
  <c r="K25" s="1"/>
  <c r="L25" s="1"/>
  <c r="H24"/>
  <c r="I24"/>
  <c r="J24"/>
  <c r="K24" s="1"/>
  <c r="P24" s="1"/>
  <c r="R24" s="1"/>
  <c r="S24" s="1"/>
  <c r="I20"/>
  <c r="J20"/>
  <c r="K20" s="1"/>
  <c r="P20" s="1"/>
  <c r="R20" s="1"/>
  <c r="H17"/>
  <c r="I17" s="1"/>
  <c r="J17" s="1"/>
  <c r="K17" s="1"/>
  <c r="P17" s="1"/>
  <c r="R17" s="1"/>
  <c r="H14"/>
  <c r="I14" s="1"/>
  <c r="J14" s="1"/>
  <c r="K14" s="1"/>
  <c r="P14" s="1"/>
  <c r="R14" s="1"/>
  <c r="I16"/>
  <c r="J16" s="1"/>
  <c r="K16" s="1"/>
  <c r="P16" s="1"/>
  <c r="R16" s="1"/>
  <c r="H13"/>
  <c r="I13" s="1"/>
  <c r="J13" s="1"/>
  <c r="K13" s="1"/>
  <c r="P13" s="1"/>
  <c r="R13" s="1"/>
  <c r="H18"/>
  <c r="I18" s="1"/>
  <c r="J18" s="1"/>
  <c r="K18" s="1"/>
  <c r="L18" s="1"/>
  <c r="M18" s="1"/>
  <c r="N18" s="1"/>
  <c r="P18" s="1"/>
  <c r="Q18" s="1"/>
  <c r="R18" s="1"/>
  <c r="S18" s="1"/>
  <c r="H12"/>
  <c r="I12" s="1"/>
  <c r="J12" s="1"/>
  <c r="K12" s="1"/>
  <c r="L12" s="1"/>
  <c r="M12" s="1"/>
  <c r="N12" s="1"/>
  <c r="P12" s="1"/>
  <c r="Q12" s="1"/>
  <c r="R12" s="1"/>
  <c r="S12" s="1"/>
  <c r="M25" l="1"/>
  <c r="P25"/>
  <c r="P26"/>
  <c r="M26"/>
  <c r="P28"/>
  <c r="R28" s="1"/>
  <c r="S28" s="1"/>
  <c r="M28"/>
  <c r="P27"/>
  <c r="M27"/>
  <c r="R25" l="1"/>
  <c r="S25" s="1"/>
  <c r="Q25"/>
  <c r="Q27"/>
  <c r="R27"/>
  <c r="S27" s="1"/>
  <c r="Q26"/>
  <c r="R26"/>
  <c r="S26" s="1"/>
</calcChain>
</file>

<file path=xl/sharedStrings.xml><?xml version="1.0" encoding="utf-8"?>
<sst xmlns="http://schemas.openxmlformats.org/spreadsheetml/2006/main" count="554" uniqueCount="249">
  <si>
    <t>Procurement Type</t>
  </si>
  <si>
    <t>Procurement method</t>
  </si>
  <si>
    <t>Procurement Plan</t>
  </si>
  <si>
    <t>Procurement Method</t>
  </si>
  <si>
    <t>1.</t>
  </si>
  <si>
    <t>III. Selection of Consultants</t>
  </si>
  <si>
    <t>Agreed date of procurement Plan</t>
  </si>
  <si>
    <t>I. General</t>
  </si>
  <si>
    <t>Selection  Method</t>
  </si>
  <si>
    <t>II. Goods and Works</t>
  </si>
  <si>
    <t>Shopping (Goods and Works)</t>
  </si>
  <si>
    <t>Prior Review</t>
  </si>
  <si>
    <t>Single Source (Firms and Individuals)*</t>
  </si>
  <si>
    <t>ToRs for Consulting Contracts</t>
  </si>
  <si>
    <t>G</t>
  </si>
  <si>
    <t>SH</t>
  </si>
  <si>
    <t>CS</t>
  </si>
  <si>
    <t>IC</t>
  </si>
  <si>
    <t>may comprise entirely of national consultants in accordance with the provisions of paragraph 2.7 of the Consultants Guidelines.</t>
  </si>
  <si>
    <t>All</t>
  </si>
  <si>
    <t>NCB (Works) Packages</t>
  </si>
  <si>
    <t>ICB (Works) Packages</t>
  </si>
  <si>
    <t>NCB (Goods) Packages</t>
  </si>
  <si>
    <t xml:space="preserve">All </t>
  </si>
  <si>
    <t>ICB (Goods)</t>
  </si>
  <si>
    <t>QCBS</t>
  </si>
  <si>
    <t>CQS</t>
  </si>
  <si>
    <t>ICB</t>
  </si>
  <si>
    <t>A.1.2.1</t>
  </si>
  <si>
    <t>A.1.2.2</t>
  </si>
  <si>
    <t>A.1.1.1</t>
  </si>
  <si>
    <t>A.1.2.4</t>
  </si>
  <si>
    <t>A.1.1.2</t>
  </si>
  <si>
    <t>A.1.2.3</t>
  </si>
  <si>
    <t>A.1.2.5</t>
  </si>
  <si>
    <t>A.2.1.1</t>
  </si>
  <si>
    <t>A.1.2.6</t>
  </si>
  <si>
    <t>Package Nr.</t>
  </si>
  <si>
    <t>Description of Contract Package</t>
  </si>
  <si>
    <t>Project Name: Albania Health System Improvement Project</t>
  </si>
  <si>
    <t>A.1.1.3</t>
  </si>
  <si>
    <t>A.1.1.4</t>
  </si>
  <si>
    <t>A.2.2.1</t>
  </si>
  <si>
    <t>A.2.2.2</t>
  </si>
  <si>
    <t>Year</t>
  </si>
  <si>
    <t>A.1.1.5</t>
  </si>
  <si>
    <t>A.1.1.6</t>
  </si>
  <si>
    <t>A.1.1.7</t>
  </si>
  <si>
    <t>A.1.1.8</t>
  </si>
  <si>
    <t>2 or 3</t>
  </si>
  <si>
    <t>Project ID P144688</t>
  </si>
  <si>
    <t>Project ID Number:  P144688</t>
  </si>
  <si>
    <t>Health Data Center IT equipment</t>
  </si>
  <si>
    <t>NCB</t>
  </si>
  <si>
    <t>Furniture and Furnishing for NHIC</t>
  </si>
  <si>
    <t>Development of Health Insurance Organization "Road Map" including study tours</t>
  </si>
  <si>
    <t xml:space="preserve">Legal services for non-profit community based organizations </t>
  </si>
  <si>
    <t>Performance Measurement System</t>
  </si>
  <si>
    <t xml:space="preserve">Review of the hospital legal framework including the establishment and implementation of training program for Board of Directors </t>
  </si>
  <si>
    <t>A.2.1.2</t>
  </si>
  <si>
    <t>Review of coding system for diagnosis and procedures of pharmaceutical, PHCs and hospitals</t>
  </si>
  <si>
    <t>Develop quality assurance systems in conjunction with new payment systems</t>
  </si>
  <si>
    <t>Develop DRG hospital funding and impact model at HIF, annual business plans, monitoring indicators and provider Payment Reform in Hospitals</t>
  </si>
  <si>
    <t>A.2.1.6</t>
  </si>
  <si>
    <t>Threshold (USD)</t>
  </si>
  <si>
    <t>First contract for goods</t>
  </si>
  <si>
    <t>A.1.1.9</t>
  </si>
  <si>
    <t>Public Communication Campaign on Hospital Master Plan</t>
  </si>
  <si>
    <t>A.1.1.10</t>
  </si>
  <si>
    <t>QSUT management assessment &amp; preparation of TOR for the international management team</t>
  </si>
  <si>
    <t>QSUT international management team support</t>
  </si>
  <si>
    <t>Detailed procurement activities for goods and works, and consulting services are enclosed in the next excel spread sheet</t>
  </si>
  <si>
    <t>First contract</t>
  </si>
  <si>
    <t xml:space="preserve">≤ 100,000 </t>
  </si>
  <si>
    <t>A.4.1.1</t>
  </si>
  <si>
    <t>Capacity building: Training on HIF business processes as a factory &amp; automated claims shop</t>
  </si>
  <si>
    <t>Project Manager</t>
  </si>
  <si>
    <t>A.4.1.2</t>
  </si>
  <si>
    <t>Procurement Consultant</t>
  </si>
  <si>
    <t>A.4.1.3</t>
  </si>
  <si>
    <t>Financial Management Consultant</t>
  </si>
  <si>
    <t>IT Consultant</t>
  </si>
  <si>
    <t>A.4.1.4</t>
  </si>
  <si>
    <t>A.4.1.5</t>
  </si>
  <si>
    <t>A.4.1.6</t>
  </si>
  <si>
    <t>A.3.1.1</t>
  </si>
  <si>
    <t>A.3.1.2</t>
  </si>
  <si>
    <t>A.3.1.3</t>
  </si>
  <si>
    <t>A.3.1.4</t>
  </si>
  <si>
    <t>A.3.1.5</t>
  </si>
  <si>
    <t>A.3.1.6</t>
  </si>
  <si>
    <t>A.3.1.7</t>
  </si>
  <si>
    <t>A.3.2.1</t>
  </si>
  <si>
    <t>A.3.2.2</t>
  </si>
  <si>
    <t>A.3.2.3</t>
  </si>
  <si>
    <t>A.3.2.4</t>
  </si>
  <si>
    <t>A.3.2.5</t>
  </si>
  <si>
    <t>A.3.2.6</t>
  </si>
  <si>
    <t>A.3.2.7</t>
  </si>
  <si>
    <t>Improving patient management, facility management and accountability: International TA using administrative data to improve quality and performance</t>
  </si>
  <si>
    <t>Improving patient management, facility management and accountability: International TA social accountability mechanisms in the EU and globally</t>
  </si>
  <si>
    <t>Creating the Master Plan for HMIS/eHealth Activities (2016-2020) &amp; Health Data Dictionary</t>
  </si>
  <si>
    <t>IT Capacity building</t>
  </si>
  <si>
    <t>Health Insurance Information System (HIIS) procurement: Software, Networking Hardware, Main hardware shared at NHIC</t>
  </si>
  <si>
    <t>Office Assistant</t>
  </si>
  <si>
    <t>A.4.1.7</t>
  </si>
  <si>
    <t>Rehabilitation of infrastructure of selected hospitals under HMP</t>
  </si>
  <si>
    <t>Creating the first version of the Essential Registries for HMIS, including implementation and update mechanisms populating and validating registries</t>
  </si>
  <si>
    <t>Design of Biomedical Equipment Maintenance Unit and IT equipment maintenance</t>
  </si>
  <si>
    <t>Supervising Engineer (2)</t>
  </si>
  <si>
    <t xml:space="preserve">Requirements Study, High-level Conceptual Design and Preparation of Tender of HIIS </t>
  </si>
  <si>
    <t>A.2.1.3</t>
  </si>
  <si>
    <t>Design services for Health Date Center architecture &amp; topology, CRM, help desk/user support center &amp; training center and CRM system</t>
  </si>
  <si>
    <t>A.2.1.4</t>
  </si>
  <si>
    <t>A.2.1.5</t>
  </si>
  <si>
    <t>A.2.1.7</t>
  </si>
  <si>
    <t>Supply &amp; installation of Financial Management System Software in about 100 PHCs</t>
  </si>
  <si>
    <t>TA to the MoH Management on Health Reform</t>
  </si>
  <si>
    <t>Biomedical Engineering Application Software</t>
  </si>
  <si>
    <t>Medical Equipment Management Team to provide TA, Training &amp; Study Tours</t>
  </si>
  <si>
    <t>Requirements Study &amp; Prepare Tender</t>
  </si>
  <si>
    <t>Supply and Installation of Regional Hospital Information System (RHIS) including training</t>
  </si>
  <si>
    <t>Moving to general revenue/expenditure and revenue model including training/workshop</t>
  </si>
  <si>
    <t>Training abroad of HI organization experts, management/claims auditing expeerts, fraud detection experts, management dashboards</t>
  </si>
  <si>
    <t>Piloting expanded coverage of outpatient drug benefit package</t>
  </si>
  <si>
    <t>Development generic drugs promotion campaign &amp; training of staff in regional committees</t>
  </si>
  <si>
    <t>Restructuring of existing reimbursed drug list &amp; development HTA capacity for staff in chage of reviewing submissions from companies that seek reimbursement for medicine (MOH, HIF)</t>
  </si>
  <si>
    <t>All TORs subject to prior review.</t>
  </si>
  <si>
    <t>Direct Contracting</t>
  </si>
  <si>
    <t>Medical Equipment for Hospitals</t>
  </si>
  <si>
    <t>Rehabilitation of Pediatric Hospital (QSUT)</t>
  </si>
  <si>
    <t>&lt;10,000,000</t>
  </si>
  <si>
    <t>≥ 1,000,000</t>
  </si>
  <si>
    <t>&lt;1,000,000</t>
  </si>
  <si>
    <t xml:space="preserve">Consultant  (Firms) </t>
  </si>
  <si>
    <t>Consultant (Individual)</t>
  </si>
  <si>
    <t>Office equipment for PCU</t>
  </si>
  <si>
    <t xml:space="preserve">Develop P4P for performance models and introduce P4P with evaluation of the pilots  </t>
  </si>
  <si>
    <r>
      <t xml:space="preserve">Develop annual business plans, automization strategy, monitoring indicators and provider Payment Reform in Primary Health Care including workshops and study tours </t>
    </r>
    <r>
      <rPr>
        <sz val="10"/>
        <color rgb="FFFF0000"/>
        <rFont val="Arial"/>
        <family val="2"/>
      </rPr>
      <t/>
    </r>
  </si>
  <si>
    <t>Provider Payment Reform in Hospital, inclidog study tours in Europe and high level workshops in Europe for 50 people, 2 days</t>
  </si>
  <si>
    <t>DRG Grouper Software</t>
  </si>
  <si>
    <t>A.2.3.1</t>
  </si>
  <si>
    <t>A.2.3.2</t>
  </si>
  <si>
    <t>A.2.3.3</t>
  </si>
  <si>
    <t>Component 1: Improving Hospital Services  (Euro 15.10 million ; US$ 18.80 million)</t>
  </si>
  <si>
    <t>Sub-component 1.1: Strengthening the Albanian Network of Hospital Services (Euro 2.72 million; US$ 3.4 million equivalent)</t>
  </si>
  <si>
    <t>Component 2: Expanding the Health Management Information System (Euro 13.60 million; US$ 16.95 million equivalent)</t>
  </si>
  <si>
    <t>Sub-component 2.1:</t>
  </si>
  <si>
    <t>HMIS/eHealth Foundational Activities and Establishing the National Health Information Center (NHIC) (Euro 2.68 million; US$ 3.35 million equivalent)</t>
  </si>
  <si>
    <t>Sub-component 2.2: Implementing Regional Hospital Information Systems (Euro 9.30 million; US$ 11.60 million equivalent)</t>
  </si>
  <si>
    <t>Sub-component 2.3 Implementing a new Health Insurance Information System (HIIS) for the Health Insurance Fund (HIF) (Euro 1.62 million; US$ 2.0 million equivalent)</t>
  </si>
  <si>
    <t>Sub-component 3.1: Payment Reform (Euro 1.70 million; US$ 2.10 million equivalent)</t>
  </si>
  <si>
    <t>Component 3: Improving the Health Financing System (Euro 2.40 million equivalent; US$ 3.0 million equivalent)</t>
  </si>
  <si>
    <t>Sub-component 1.2: Improving hospital infrastructure and the management of medical equipment (Euro 12.38 million; US$ 15.40 million equivalent)</t>
  </si>
  <si>
    <t xml:space="preserve">Sub-component 3.2: </t>
  </si>
  <si>
    <t>Support to the HIF for strategic purchasing, improved coverage and pharmaceutical reform (Euro 0.70 million; US$ 0.90 million equivalent)</t>
  </si>
  <si>
    <t>Component 4:</t>
  </si>
  <si>
    <t>Monitoring, Evaluation and Project Management (Euro 0.92 million equivalent; US$ 1.15 million equivalent)</t>
  </si>
  <si>
    <r>
      <t>Establish an Accountability Tracking system using M&amp;E indicators:  to develop M&amp;E accountability tracking system</t>
    </r>
    <r>
      <rPr>
        <sz val="8"/>
        <color rgb="FFFF0000"/>
        <rFont val="Arial"/>
        <family val="2"/>
      </rPr>
      <t xml:space="preserve"> </t>
    </r>
  </si>
  <si>
    <t>HSIP/G/SH/02-2015</t>
  </si>
  <si>
    <t xml:space="preserve">Project Accounting Software Application </t>
  </si>
  <si>
    <t>HSIP/G/SH/01-2015</t>
  </si>
  <si>
    <t>HSIP/G/SH/03-2015</t>
  </si>
  <si>
    <t xml:space="preserve">Reference </t>
  </si>
  <si>
    <t>HSIP/CS/IC/02-2015</t>
  </si>
  <si>
    <t>HSIP/CS/IC/01-2015</t>
  </si>
  <si>
    <t>HSIP/CS/IC/03-2015</t>
  </si>
  <si>
    <t>Original Date: December 23, 2014</t>
  </si>
  <si>
    <t>Credit No: 8466 AL</t>
  </si>
  <si>
    <t>A.1.1.11</t>
  </si>
  <si>
    <t>Developing National Health Accounts</t>
  </si>
  <si>
    <t>Upgrading of the NHIC building</t>
  </si>
  <si>
    <t>A.2.1.8</t>
  </si>
  <si>
    <t>A.2.1.9</t>
  </si>
  <si>
    <t>Unalocated</t>
  </si>
  <si>
    <t>CW</t>
  </si>
  <si>
    <t>Estimated Date of Initial  TOR for the activity</t>
  </si>
  <si>
    <t>Bank's "No-Objection" to the ToR</t>
  </si>
  <si>
    <t xml:space="preserve">Publication of the Request of Expression of Interest </t>
  </si>
  <si>
    <t>Submission to the Bank of Shortlist and draft RFP</t>
  </si>
  <si>
    <t>Bank's "No-objection" to the RFP and shortlist</t>
  </si>
  <si>
    <t xml:space="preserve"> Technical Evaluation Report</t>
  </si>
  <si>
    <t>Bank's no-objection on Technical Evaluation Report</t>
  </si>
  <si>
    <t>Submission of Final Evaluation Report</t>
  </si>
  <si>
    <t xml:space="preserve"> Draft Negotiated Contract</t>
  </si>
  <si>
    <t>Expected
Contract Signing</t>
  </si>
  <si>
    <t>Expected
Contract
Completion Date</t>
  </si>
  <si>
    <t>Contractor's name</t>
  </si>
  <si>
    <t>Contract Amendment (if any)</t>
  </si>
  <si>
    <t>Bank's "No-objection" to the Evaluation Report</t>
  </si>
  <si>
    <t>Bank's      "No-Objection"</t>
  </si>
  <si>
    <t>Contractor's name and address</t>
  </si>
  <si>
    <t>Publication of the IFB/ issuing ITQ</t>
  </si>
  <si>
    <t>Expected
date of Bid / Quotations received</t>
  </si>
  <si>
    <t xml:space="preserve"> Contract Award/ Letter of Acceptance </t>
  </si>
  <si>
    <t>HSIP/CS/CQ/01-2015</t>
  </si>
  <si>
    <t>Front-end Fee</t>
  </si>
  <si>
    <t>Operating Cost</t>
  </si>
  <si>
    <t>Credit No : 8466 AL</t>
  </si>
  <si>
    <t>Furniture for PCU staff offices (2)</t>
  </si>
  <si>
    <t>n/a</t>
  </si>
  <si>
    <t>Expected
EoI
Submission Date</t>
  </si>
  <si>
    <t>Bank's "No-Objection" to the BD/ IFB / ITQ</t>
  </si>
  <si>
    <t>Evaluation Report</t>
  </si>
  <si>
    <t xml:space="preserve">Mrs. Blerina Dudushi   Rruga “Sami Frasheri”, Pallati Vortek, Sh A, Apt 19, Tirana 1001, Albania, mobile: 67 200 4 935 , 
blerinadudushi@gmail.com
</t>
  </si>
  <si>
    <t>Mrs. Elma Dogani – Procurement Specialist Rr: “ Haxhi H Dalliu”, Pll.184/9, Apt.7, Tirana, Albania, e-mail:elmadogani@gmail.com, mobile: 0682449014</t>
  </si>
  <si>
    <t>Mrs. Daniela Gjylameti Rruga "Shemsi Haka", Pll. MATRIX, Tirana, Albania, mobile: 0692512313</t>
  </si>
  <si>
    <t xml:space="preserve">Estimated Date of submission of BD/ IFB/ ITQ and Technical Specification </t>
  </si>
  <si>
    <r>
      <t>Original:</t>
    </r>
    <r>
      <rPr>
        <b/>
        <sz val="11"/>
        <rFont val="Arial"/>
        <family val="2"/>
      </rPr>
      <t xml:space="preserve"> December 23, 2014</t>
    </r>
  </si>
  <si>
    <r>
      <t>1. Prior Review Threshold</t>
    </r>
    <r>
      <rPr>
        <sz val="11"/>
        <rFont val="Arial"/>
        <family val="2"/>
      </rPr>
      <t>: Procurement Decisions subject to Prior Review by the Bank as stated in Appendix 1 to the Guidelines for Procurement:</t>
    </r>
  </si>
  <si>
    <r>
      <t>1. Prior Review Threshold</t>
    </r>
    <r>
      <rPr>
        <sz val="11"/>
        <rFont val="Arial"/>
        <family val="2"/>
      </rPr>
      <t>: Selection decisions subject to Prior Review by Bank as stated in Appendix 1 to the Guidelines Selection and Employment of Consultants:</t>
    </r>
  </si>
  <si>
    <r>
      <rPr>
        <b/>
        <sz val="11"/>
        <rFont val="Arial"/>
        <family val="2"/>
      </rPr>
      <t>2.</t>
    </r>
    <r>
      <rPr>
        <sz val="11"/>
        <rFont val="Arial"/>
        <family val="2"/>
      </rPr>
      <t xml:space="preserve">   </t>
    </r>
    <r>
      <rPr>
        <b/>
        <sz val="11"/>
        <rFont val="Arial"/>
        <family val="2"/>
      </rPr>
      <t>Short list comprising entirely of national consultant</t>
    </r>
    <r>
      <rPr>
        <sz val="11"/>
        <rFont val="Arial"/>
        <family val="2"/>
      </rPr>
      <t>:  Short list of consultants for services, estimated to cost less thant US$300,000 equivalent per contract,</t>
    </r>
  </si>
  <si>
    <t>≥ 900,900</t>
  </si>
  <si>
    <t>&lt; 900,900</t>
  </si>
  <si>
    <t>≤ 90,090</t>
  </si>
  <si>
    <t>Threshold (EUR Eqv.)approx.</t>
  </si>
  <si>
    <t>HSIP/CS/IC/04-2015</t>
  </si>
  <si>
    <t>HSIP/CS/CQ/02-2015</t>
  </si>
  <si>
    <t>A.4.1.7 (a)</t>
  </si>
  <si>
    <t>A.4.1.7 (b)</t>
  </si>
  <si>
    <t>A.1.1.12</t>
  </si>
  <si>
    <t>HSIP/CS/CQ/03-2015</t>
  </si>
  <si>
    <t>Communication campaign for hospitals’ reform</t>
  </si>
  <si>
    <r>
      <t xml:space="preserve">Update: </t>
    </r>
    <r>
      <rPr>
        <b/>
        <sz val="11"/>
        <rFont val="Arial"/>
        <family val="2"/>
      </rPr>
      <t>December 1, 2015</t>
    </r>
  </si>
  <si>
    <r>
      <t xml:space="preserve">No-Objection date: </t>
    </r>
    <r>
      <rPr>
        <b/>
        <sz val="11"/>
        <rFont val="Arial"/>
        <family val="2"/>
      </rPr>
      <t>December 1, 2015</t>
    </r>
  </si>
  <si>
    <t>≥ 5,000,000</t>
  </si>
  <si>
    <t>≥ 4,720,000</t>
  </si>
  <si>
    <t>&lt; 4,720,000</t>
  </si>
  <si>
    <t>"none"</t>
  </si>
  <si>
    <t>US$ ≥ 60,000 or EUR 54,054, subject to justification</t>
  </si>
  <si>
    <t>≥ 300,000</t>
  </si>
  <si>
    <t>≥ 280,000</t>
  </si>
  <si>
    <t>First QCBS and all above US$ 500,000;            First CQS</t>
  </si>
  <si>
    <t>None</t>
  </si>
  <si>
    <r>
      <t>None</t>
    </r>
    <r>
      <rPr>
        <sz val="11"/>
        <rFont val="Calibri"/>
        <family val="2"/>
      </rPr>
      <t>*</t>
    </r>
  </si>
  <si>
    <t>All US$ ≥ 200,000 or EUR ≥ 180,180</t>
  </si>
  <si>
    <t>US$ ≥ 5,000 or EUR 4,500</t>
  </si>
  <si>
    <t>Technical assessment, architectonic design, specifications, estimated cost and supervision of civil works/ medical equipment and Furniture’s Installation of existing pediatric hospital buildings</t>
  </si>
  <si>
    <t>HSIP/CS/CQ/04-2015</t>
  </si>
  <si>
    <t>A.3.1.8</t>
  </si>
  <si>
    <r>
      <t xml:space="preserve">IT Equipment for PCU staff </t>
    </r>
    <r>
      <rPr>
        <i/>
        <sz val="8"/>
        <rFont val="Arial"/>
        <family val="2"/>
      </rPr>
      <t>(first "shopping" contract)</t>
    </r>
  </si>
  <si>
    <t>HSIP/CS/CQS/05-2015</t>
  </si>
  <si>
    <t xml:space="preserve">Review of the Existing Hospital Master Plan (Health Facility Rationalization Plan) </t>
  </si>
  <si>
    <r>
      <t xml:space="preserve">Project Architectonic Design, Inspection and Supervision of Civil Works for Reconstruction of Design and Supervision of National Health Information Center (NHIC) - </t>
    </r>
    <r>
      <rPr>
        <i/>
        <sz val="8"/>
        <color theme="1"/>
        <rFont val="Arial"/>
        <family val="2"/>
      </rPr>
      <t>(First "CQS" Contract)</t>
    </r>
  </si>
  <si>
    <t>`</t>
  </si>
  <si>
    <r>
      <rPr>
        <b/>
        <sz val="11"/>
        <rFont val="Arial"/>
        <family val="2"/>
      </rPr>
      <t xml:space="preserve">2. Manual: </t>
    </r>
    <r>
      <rPr>
        <sz val="11"/>
        <rFont val="Arial"/>
        <family val="2"/>
      </rPr>
      <t>The client will prepare a Project Operation Manual to be used/applied under the project.</t>
    </r>
  </si>
  <si>
    <t>* Subject to justification in accordance para.3.7 and para. 3.8 of the Procurement nd Consultant Guideline, respectively</t>
  </si>
  <si>
    <r>
      <t>Date of General Procurement Notice</t>
    </r>
    <r>
      <rPr>
        <sz val="11"/>
        <rFont val="Arial"/>
        <family val="2"/>
      </rPr>
      <t xml:space="preserve">:  </t>
    </r>
    <r>
      <rPr>
        <i/>
        <sz val="11"/>
        <rFont val="Arial"/>
        <family val="2"/>
      </rPr>
      <t xml:space="preserve">Published on UNDB online on </t>
    </r>
    <r>
      <rPr>
        <b/>
        <i/>
        <sz val="11"/>
        <rFont val="Arial"/>
        <family val="2"/>
      </rPr>
      <t>__ December 2015</t>
    </r>
  </si>
  <si>
    <t>Update date: October 2, 2015, October 9, 2015 and December 23, 2015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</si>
</sst>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_-* #,##0.00_-;\-* #,##0.00_-;_-* &quot;-&quot;??_-;_-@_-"/>
    <numFmt numFmtId="165" formatCode="[$-809]d\ mmmm\ yyyy;@"/>
    <numFmt numFmtId="166" formatCode="[$-409]mmmm\ d\,\ yyyy;@"/>
    <numFmt numFmtId="167" formatCode="mm/dd/yy;@"/>
    <numFmt numFmtId="168" formatCode="_-* #,##0_-;\-* #,##0_-;_-* &quot;-&quot;??_-;_-@_-"/>
    <numFmt numFmtId="169" formatCode="_ &quot;kr.&quot;\ * #,##0.00_ ;_ &quot;kr.&quot;\ * \-#,##0.00_ ;_ &quot;kr.&quot;\ * &quot;-&quot;??_ ;_ @_ "/>
    <numFmt numFmtId="170" formatCode="_ * #,##0.00_ ;_ * \-#,##0.00_ ;_ * &quot;-&quot;??_ ;_ @_ "/>
    <numFmt numFmtId="171" formatCode="[$-409]d\-mmm\-yy;@"/>
  </numFmts>
  <fonts count="46">
    <font>
      <sz val="10"/>
      <name val="Arial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Arial"/>
      <family val="2"/>
    </font>
    <font>
      <b/>
      <sz val="16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8"/>
      <color rgb="FFFF000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theme="1"/>
      <name val="Arial"/>
      <family val="2"/>
    </font>
    <font>
      <sz val="8"/>
      <color theme="2"/>
      <name val="Arial"/>
      <family val="2"/>
    </font>
    <font>
      <sz val="8"/>
      <color theme="0" tint="-0.14999847407452621"/>
      <name val="Arial"/>
      <family val="2"/>
    </font>
    <font>
      <b/>
      <sz val="12"/>
      <color rgb="FF000000"/>
      <name val="Times New Roman"/>
      <family val="1"/>
    </font>
    <font>
      <sz val="10"/>
      <name val="Times New Roman"/>
      <family val="1"/>
    </font>
    <font>
      <b/>
      <sz val="8"/>
      <color rgb="FF000000"/>
      <name val="Times New Roman"/>
      <family val="1"/>
    </font>
    <font>
      <sz val="8"/>
      <name val="Times New Roman"/>
      <family val="1"/>
    </font>
    <font>
      <sz val="11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sz val="11"/>
      <name val="Calibri"/>
      <family val="2"/>
    </font>
    <font>
      <i/>
      <sz val="8"/>
      <name val="Arial"/>
      <family val="2"/>
    </font>
    <font>
      <b/>
      <i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22">
    <xf numFmtId="0" fontId="0" fillId="0" borderId="0"/>
    <xf numFmtId="0" fontId="14" fillId="0" borderId="0"/>
    <xf numFmtId="0" fontId="13" fillId="0" borderId="0"/>
    <xf numFmtId="0" fontId="11" fillId="0" borderId="0"/>
    <xf numFmtId="0" fontId="4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382">
    <xf numFmtId="0" fontId="0" fillId="0" borderId="0" xfId="0"/>
    <xf numFmtId="0" fontId="6" fillId="0" borderId="0" xfId="3" applyFont="1"/>
    <xf numFmtId="165" fontId="6" fillId="0" borderId="0" xfId="3" applyNumberFormat="1" applyFont="1"/>
    <xf numFmtId="0" fontId="7" fillId="0" borderId="0" xfId="3" applyFont="1"/>
    <xf numFmtId="165" fontId="7" fillId="0" borderId="0" xfId="3" applyNumberFormat="1" applyFont="1"/>
    <xf numFmtId="0" fontId="8" fillId="0" borderId="0" xfId="3" applyFont="1" applyAlignment="1"/>
    <xf numFmtId="0" fontId="10" fillId="0" borderId="0" xfId="3" applyFont="1" applyAlignme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8" fillId="0" borderId="0" xfId="0" applyFont="1" applyFill="1"/>
    <xf numFmtId="0" fontId="11" fillId="0" borderId="0" xfId="0" applyFont="1" applyFill="1"/>
    <xf numFmtId="16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7" fontId="11" fillId="5" borderId="0" xfId="0" applyNumberFormat="1" applyFont="1" applyFill="1" applyAlignment="1">
      <alignment horizontal="center" vertical="center"/>
    </xf>
    <xf numFmtId="167" fontId="9" fillId="5" borderId="0" xfId="0" applyNumberFormat="1" applyFont="1" applyFill="1" applyAlignment="1">
      <alignment horizontal="center" vertical="center"/>
    </xf>
    <xf numFmtId="0" fontId="11" fillId="5" borderId="0" xfId="0" applyFont="1" applyFill="1"/>
    <xf numFmtId="167" fontId="17" fillId="5" borderId="0" xfId="0" applyNumberFormat="1" applyFont="1" applyFill="1" applyAlignment="1">
      <alignment horizontal="center" vertical="center"/>
    </xf>
    <xf numFmtId="167" fontId="11" fillId="5" borderId="0" xfId="0" applyNumberFormat="1" applyFont="1" applyFill="1" applyBorder="1" applyAlignment="1">
      <alignment horizontal="center" vertical="center"/>
    </xf>
    <xf numFmtId="167" fontId="17" fillId="5" borderId="0" xfId="0" applyNumberFormat="1" applyFont="1" applyFill="1" applyBorder="1" applyAlignment="1">
      <alignment horizontal="center" vertical="center"/>
    </xf>
    <xf numFmtId="0" fontId="22" fillId="6" borderId="2" xfId="0" applyFont="1" applyFill="1" applyBorder="1" applyAlignment="1"/>
    <xf numFmtId="0" fontId="11" fillId="5" borderId="0" xfId="0" applyFont="1" applyFill="1" applyBorder="1"/>
    <xf numFmtId="0" fontId="22" fillId="5" borderId="0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/>
    </xf>
    <xf numFmtId="0" fontId="22" fillId="5" borderId="0" xfId="0" applyFont="1" applyFill="1" applyBorder="1" applyAlignment="1"/>
    <xf numFmtId="0" fontId="21" fillId="8" borderId="2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left" vertical="center" wrapText="1"/>
    </xf>
    <xf numFmtId="0" fontId="21" fillId="8" borderId="3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vertical="center"/>
    </xf>
    <xf numFmtId="0" fontId="22" fillId="6" borderId="2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horizontal="left" vertical="center"/>
    </xf>
    <xf numFmtId="0" fontId="28" fillId="8" borderId="1" xfId="0" applyFont="1" applyFill="1" applyBorder="1" applyAlignment="1">
      <alignment horizontal="center" vertical="center"/>
    </xf>
    <xf numFmtId="0" fontId="29" fillId="8" borderId="31" xfId="0" applyFont="1" applyFill="1" applyBorder="1" applyAlignment="1">
      <alignment horizontal="left" vertical="center"/>
    </xf>
    <xf numFmtId="0" fontId="29" fillId="8" borderId="1" xfId="0" applyFont="1" applyFill="1" applyBorder="1" applyAlignment="1">
      <alignment horizontal="left" vertical="center"/>
    </xf>
    <xf numFmtId="0" fontId="29" fillId="8" borderId="1" xfId="0" applyFont="1" applyFill="1" applyBorder="1" applyAlignment="1">
      <alignment vertical="center"/>
    </xf>
    <xf numFmtId="0" fontId="29" fillId="8" borderId="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0" borderId="0" xfId="0" applyFont="1"/>
    <xf numFmtId="0" fontId="5" fillId="0" borderId="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28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5" fillId="8" borderId="31" xfId="0" applyFont="1" applyFill="1" applyBorder="1" applyAlignment="1">
      <alignment horizontal="left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left" vertical="center" wrapText="1"/>
    </xf>
    <xf numFmtId="0" fontId="28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7" fontId="5" fillId="0" borderId="5" xfId="0" applyNumberFormat="1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8" fillId="8" borderId="1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28" fillId="9" borderId="20" xfId="0" applyFont="1" applyFill="1" applyBorder="1" applyAlignment="1">
      <alignment horizontal="center"/>
    </xf>
    <xf numFmtId="0" fontId="28" fillId="9" borderId="5" xfId="0" applyFont="1" applyFill="1" applyBorder="1" applyAlignment="1">
      <alignment horizontal="left"/>
    </xf>
    <xf numFmtId="0" fontId="5" fillId="9" borderId="18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15" fillId="5" borderId="0" xfId="0" applyFont="1" applyFill="1"/>
    <xf numFmtId="0" fontId="22" fillId="5" borderId="0" xfId="0" applyFont="1" applyFill="1" applyAlignment="1">
      <alignment horizontal="center"/>
    </xf>
    <xf numFmtId="0" fontId="22" fillId="5" borderId="0" xfId="0" applyFont="1" applyFill="1" applyAlignment="1">
      <alignment horizontal="left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/>
    </xf>
    <xf numFmtId="0" fontId="5" fillId="8" borderId="30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vertical="center"/>
    </xf>
    <xf numFmtId="0" fontId="28" fillId="8" borderId="2" xfId="0" applyFont="1" applyFill="1" applyBorder="1" applyAlignment="1">
      <alignment horizontal="center" vertical="center"/>
    </xf>
    <xf numFmtId="0" fontId="28" fillId="6" borderId="2" xfId="0" applyFont="1" applyFill="1" applyBorder="1" applyAlignment="1"/>
    <xf numFmtId="0" fontId="5" fillId="0" borderId="20" xfId="0" applyFont="1" applyBorder="1" applyAlignment="1">
      <alignment horizontal="center" vertical="center" wrapText="1"/>
    </xf>
    <xf numFmtId="0" fontId="25" fillId="10" borderId="7" xfId="0" applyFont="1" applyFill="1" applyBorder="1" applyAlignment="1">
      <alignment horizontal="center" vertical="top" wrapText="1"/>
    </xf>
    <xf numFmtId="0" fontId="25" fillId="10" borderId="33" xfId="0" applyFont="1" applyFill="1" applyBorder="1" applyAlignment="1">
      <alignment horizontal="center" vertical="top" wrapText="1"/>
    </xf>
    <xf numFmtId="0" fontId="25" fillId="10" borderId="21" xfId="0" applyFont="1" applyFill="1" applyBorder="1" applyAlignment="1">
      <alignment horizontal="center" vertical="top" wrapText="1"/>
    </xf>
    <xf numFmtId="0" fontId="5" fillId="0" borderId="0" xfId="0" applyFont="1" applyAlignment="1"/>
    <xf numFmtId="0" fontId="25" fillId="10" borderId="25" xfId="0" applyFont="1" applyFill="1" applyBorder="1" applyAlignment="1">
      <alignment horizontal="center" vertical="top" wrapText="1"/>
    </xf>
    <xf numFmtId="0" fontId="22" fillId="10" borderId="21" xfId="0" applyFont="1" applyFill="1" applyBorder="1" applyAlignment="1">
      <alignment horizontal="center" vertical="center" textRotation="90"/>
    </xf>
    <xf numFmtId="0" fontId="22" fillId="10" borderId="21" xfId="0" applyFont="1" applyFill="1" applyBorder="1" applyAlignment="1">
      <alignment horizontal="center" vertical="center" wrapText="1"/>
    </xf>
    <xf numFmtId="0" fontId="22" fillId="10" borderId="21" xfId="0" applyFont="1" applyFill="1" applyBorder="1" applyAlignment="1">
      <alignment horizontal="center" vertical="center" textRotation="90" wrapText="1"/>
    </xf>
    <xf numFmtId="0" fontId="25" fillId="10" borderId="35" xfId="0" applyFont="1" applyFill="1" applyBorder="1" applyAlignment="1">
      <alignment horizontal="center" vertical="top" wrapText="1"/>
    </xf>
    <xf numFmtId="0" fontId="28" fillId="10" borderId="36" xfId="0" applyFont="1" applyFill="1" applyBorder="1" applyAlignment="1">
      <alignment horizontal="center" vertical="center" textRotation="90"/>
    </xf>
    <xf numFmtId="0" fontId="28" fillId="10" borderId="36" xfId="0" applyFont="1" applyFill="1" applyBorder="1" applyAlignment="1">
      <alignment horizontal="center" vertical="center" wrapText="1"/>
    </xf>
    <xf numFmtId="0" fontId="28" fillId="10" borderId="36" xfId="0" applyFont="1" applyFill="1" applyBorder="1" applyAlignment="1">
      <alignment horizontal="center" vertical="center" textRotation="90" wrapText="1"/>
    </xf>
    <xf numFmtId="0" fontId="25" fillId="10" borderId="37" xfId="0" applyFont="1" applyFill="1" applyBorder="1" applyAlignment="1">
      <alignment horizontal="center" vertical="top" wrapText="1"/>
    </xf>
    <xf numFmtId="167" fontId="24" fillId="6" borderId="29" xfId="0" applyNumberFormat="1" applyFont="1" applyFill="1" applyBorder="1" applyAlignment="1">
      <alignment horizontal="center" vertical="center" wrapText="1"/>
    </xf>
    <xf numFmtId="0" fontId="18" fillId="6" borderId="29" xfId="0" applyFont="1" applyFill="1" applyBorder="1"/>
    <xf numFmtId="0" fontId="28" fillId="6" borderId="29" xfId="0" applyFont="1" applyFill="1" applyBorder="1" applyAlignment="1"/>
    <xf numFmtId="167" fontId="21" fillId="6" borderId="38" xfId="0" applyNumberFormat="1" applyFont="1" applyFill="1" applyBorder="1" applyAlignment="1">
      <alignment horizontal="center" vertical="center" wrapText="1"/>
    </xf>
    <xf numFmtId="167" fontId="21" fillId="6" borderId="29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left" vertical="center"/>
    </xf>
    <xf numFmtId="0" fontId="22" fillId="7" borderId="2" xfId="0" applyFont="1" applyFill="1" applyBorder="1" applyAlignment="1">
      <alignment vertical="center"/>
    </xf>
    <xf numFmtId="0" fontId="22" fillId="7" borderId="2" xfId="0" applyFont="1" applyFill="1" applyBorder="1" applyAlignment="1">
      <alignment horizontal="center" vertical="center"/>
    </xf>
    <xf numFmtId="167" fontId="11" fillId="7" borderId="2" xfId="0" applyNumberFormat="1" applyFont="1" applyFill="1" applyBorder="1" applyAlignment="1">
      <alignment horizontal="center" vertical="center" wrapText="1"/>
    </xf>
    <xf numFmtId="167" fontId="18" fillId="7" borderId="2" xfId="0" applyNumberFormat="1" applyFont="1" applyFill="1" applyBorder="1" applyAlignment="1">
      <alignment horizontal="center" vertical="center" wrapText="1"/>
    </xf>
    <xf numFmtId="0" fontId="18" fillId="8" borderId="2" xfId="0" applyFont="1" applyFill="1" applyBorder="1"/>
    <xf numFmtId="1" fontId="25" fillId="5" borderId="40" xfId="0" applyNumberFormat="1" applyFont="1" applyFill="1" applyBorder="1" applyAlignment="1">
      <alignment horizontal="center"/>
    </xf>
    <xf numFmtId="1" fontId="25" fillId="5" borderId="34" xfId="0" applyNumberFormat="1" applyFont="1" applyFill="1" applyBorder="1" applyAlignment="1">
      <alignment horizontal="center"/>
    </xf>
    <xf numFmtId="0" fontId="22" fillId="10" borderId="41" xfId="0" applyFont="1" applyFill="1" applyBorder="1" applyAlignment="1">
      <alignment horizontal="center" vertical="center" textRotation="90"/>
    </xf>
    <xf numFmtId="0" fontId="28" fillId="10" borderId="42" xfId="0" applyFont="1" applyFill="1" applyBorder="1" applyAlignment="1">
      <alignment horizontal="center" vertical="center" textRotation="90"/>
    </xf>
    <xf numFmtId="0" fontId="22" fillId="6" borderId="43" xfId="0" applyFont="1" applyFill="1" applyBorder="1"/>
    <xf numFmtId="0" fontId="18" fillId="6" borderId="44" xfId="0" applyFont="1" applyFill="1" applyBorder="1"/>
    <xf numFmtId="0" fontId="29" fillId="8" borderId="45" xfId="0" applyFont="1" applyFill="1" applyBorder="1" applyAlignment="1">
      <alignment horizontal="left" vertical="center"/>
    </xf>
    <xf numFmtId="0" fontId="18" fillId="8" borderId="46" xfId="0" applyFont="1" applyFill="1" applyBorder="1"/>
    <xf numFmtId="0" fontId="31" fillId="5" borderId="48" xfId="0" applyFont="1" applyFill="1" applyBorder="1"/>
    <xf numFmtId="0" fontId="5" fillId="5" borderId="48" xfId="0" applyFont="1" applyFill="1" applyBorder="1"/>
    <xf numFmtId="0" fontId="5" fillId="5" borderId="48" xfId="0" applyFont="1" applyFill="1" applyBorder="1" applyAlignment="1">
      <alignment horizontal="center"/>
    </xf>
    <xf numFmtId="0" fontId="27" fillId="8" borderId="52" xfId="0" applyFont="1" applyFill="1" applyBorder="1" applyAlignment="1"/>
    <xf numFmtId="0" fontId="5" fillId="5" borderId="47" xfId="0" applyFont="1" applyFill="1" applyBorder="1"/>
    <xf numFmtId="0" fontId="5" fillId="5" borderId="50" xfId="0" applyFont="1" applyFill="1" applyBorder="1"/>
    <xf numFmtId="0" fontId="22" fillId="6" borderId="45" xfId="0" applyFont="1" applyFill="1" applyBorder="1" applyAlignment="1"/>
    <xf numFmtId="0" fontId="27" fillId="8" borderId="45" xfId="0" applyFont="1" applyFill="1" applyBorder="1" applyAlignment="1">
      <alignment horizontal="left" vertical="center" wrapText="1"/>
    </xf>
    <xf numFmtId="0" fontId="29" fillId="8" borderId="52" xfId="0" applyFont="1" applyFill="1" applyBorder="1" applyAlignment="1"/>
    <xf numFmtId="0" fontId="22" fillId="6" borderId="45" xfId="0" applyFont="1" applyFill="1" applyBorder="1" applyAlignment="1">
      <alignment horizontal="left"/>
    </xf>
    <xf numFmtId="0" fontId="29" fillId="8" borderId="52" xfId="0" applyFont="1" applyFill="1" applyBorder="1"/>
    <xf numFmtId="0" fontId="22" fillId="6" borderId="52" xfId="0" applyFont="1" applyFill="1" applyBorder="1"/>
    <xf numFmtId="0" fontId="21" fillId="8" borderId="54" xfId="0" applyFont="1" applyFill="1" applyBorder="1" applyAlignment="1">
      <alignment horizontal="center" vertical="center"/>
    </xf>
    <xf numFmtId="0" fontId="11" fillId="8" borderId="57" xfId="0" applyFont="1" applyFill="1" applyBorder="1"/>
    <xf numFmtId="0" fontId="5" fillId="5" borderId="30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5" fillId="5" borderId="1" xfId="0" applyFont="1" applyFill="1" applyBorder="1" applyAlignment="1">
      <alignment horizontal="left"/>
    </xf>
    <xf numFmtId="0" fontId="5" fillId="5" borderId="31" xfId="0" applyFont="1" applyFill="1" applyBorder="1" applyAlignment="1">
      <alignment horizontal="center"/>
    </xf>
    <xf numFmtId="0" fontId="5" fillId="5" borderId="45" xfId="0" applyFont="1" applyFill="1" applyBorder="1"/>
    <xf numFmtId="43" fontId="11" fillId="0" borderId="0" xfId="0" applyNumberFormat="1" applyFont="1"/>
    <xf numFmtId="0" fontId="6" fillId="5" borderId="0" xfId="3" applyFont="1" applyFill="1"/>
    <xf numFmtId="0" fontId="10" fillId="5" borderId="0" xfId="3" applyFont="1" applyFill="1" applyAlignment="1"/>
    <xf numFmtId="0" fontId="7" fillId="5" borderId="0" xfId="3" applyFont="1" applyFill="1"/>
    <xf numFmtId="0" fontId="8" fillId="5" borderId="0" xfId="3" applyFont="1" applyFill="1" applyAlignment="1"/>
    <xf numFmtId="0" fontId="5" fillId="5" borderId="20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/>
    </xf>
    <xf numFmtId="1" fontId="28" fillId="5" borderId="39" xfId="0" applyNumberFormat="1" applyFont="1" applyFill="1" applyBorder="1" applyAlignment="1">
      <alignment horizontal="center" wrapText="1"/>
    </xf>
    <xf numFmtId="171" fontId="5" fillId="0" borderId="7" xfId="0" applyNumberFormat="1" applyFont="1" applyFill="1" applyBorder="1" applyAlignment="1">
      <alignment horizontal="center" vertical="center" wrapText="1"/>
    </xf>
    <xf numFmtId="171" fontId="5" fillId="0" borderId="5" xfId="0" applyNumberFormat="1" applyFont="1" applyFill="1" applyBorder="1" applyAlignment="1">
      <alignment horizontal="center" vertical="center" wrapText="1"/>
    </xf>
    <xf numFmtId="171" fontId="5" fillId="0" borderId="5" xfId="2" applyNumberFormat="1" applyFont="1" applyFill="1" applyBorder="1" applyAlignment="1">
      <alignment horizontal="center" vertical="center" wrapText="1"/>
    </xf>
    <xf numFmtId="171" fontId="5" fillId="5" borderId="18" xfId="0" applyNumberFormat="1" applyFont="1" applyFill="1" applyBorder="1" applyAlignment="1">
      <alignment horizontal="center" vertical="center" wrapText="1"/>
    </xf>
    <xf numFmtId="171" fontId="28" fillId="5" borderId="5" xfId="0" applyNumberFormat="1" applyFont="1" applyFill="1" applyBorder="1" applyAlignment="1">
      <alignment horizontal="center" vertical="center" wrapText="1"/>
    </xf>
    <xf numFmtId="171" fontId="5" fillId="0" borderId="18" xfId="0" applyNumberFormat="1" applyFont="1" applyFill="1" applyBorder="1" applyAlignment="1">
      <alignment horizontal="center" vertical="center" wrapText="1"/>
    </xf>
    <xf numFmtId="171" fontId="5" fillId="0" borderId="5" xfId="0" applyNumberFormat="1" applyFont="1" applyBorder="1" applyAlignment="1">
      <alignment horizontal="center"/>
    </xf>
    <xf numFmtId="171" fontId="5" fillId="0" borderId="9" xfId="0" applyNumberFormat="1" applyFont="1" applyFill="1" applyBorder="1" applyAlignment="1">
      <alignment horizontal="center" vertical="center" wrapText="1"/>
    </xf>
    <xf numFmtId="171" fontId="5" fillId="0" borderId="7" xfId="2" applyNumberFormat="1" applyFont="1" applyFill="1" applyBorder="1" applyAlignment="1">
      <alignment horizontal="center" vertical="center" wrapText="1"/>
    </xf>
    <xf numFmtId="171" fontId="5" fillId="0" borderId="9" xfId="2" applyNumberFormat="1" applyFont="1" applyFill="1" applyBorder="1" applyAlignment="1">
      <alignment horizontal="center" vertical="center" wrapText="1"/>
    </xf>
    <xf numFmtId="171" fontId="5" fillId="8" borderId="2" xfId="0" applyNumberFormat="1" applyFont="1" applyFill="1" applyBorder="1" applyAlignment="1">
      <alignment horizontal="center" vertical="center" wrapText="1"/>
    </xf>
    <xf numFmtId="171" fontId="5" fillId="8" borderId="2" xfId="2" quotePrefix="1" applyNumberFormat="1" applyFont="1" applyFill="1" applyBorder="1" applyAlignment="1">
      <alignment horizontal="center" vertical="center" wrapText="1"/>
    </xf>
    <xf numFmtId="171" fontId="5" fillId="8" borderId="32" xfId="0" applyNumberFormat="1" applyFont="1" applyFill="1" applyBorder="1" applyAlignment="1">
      <alignment horizontal="center" vertical="center" wrapText="1"/>
    </xf>
    <xf numFmtId="171" fontId="5" fillId="0" borderId="33" xfId="0" applyNumberFormat="1" applyFont="1" applyFill="1" applyBorder="1" applyAlignment="1">
      <alignment horizontal="center" vertical="center" wrapText="1"/>
    </xf>
    <xf numFmtId="171" fontId="5" fillId="8" borderId="2" xfId="2" applyNumberFormat="1" applyFont="1" applyFill="1" applyBorder="1" applyAlignment="1">
      <alignment horizontal="center" vertical="center" wrapText="1"/>
    </xf>
    <xf numFmtId="171" fontId="29" fillId="8" borderId="2" xfId="0" applyNumberFormat="1" applyFont="1" applyFill="1" applyBorder="1" applyAlignment="1">
      <alignment horizontal="center" vertical="center" wrapText="1"/>
    </xf>
    <xf numFmtId="171" fontId="29" fillId="8" borderId="2" xfId="2" applyNumberFormat="1" applyFont="1" applyFill="1" applyBorder="1" applyAlignment="1">
      <alignment horizontal="center" vertical="center" wrapText="1"/>
    </xf>
    <xf numFmtId="171" fontId="29" fillId="11" borderId="32" xfId="0" applyNumberFormat="1" applyFont="1" applyFill="1" applyBorder="1" applyAlignment="1">
      <alignment horizontal="center" vertical="center" wrapText="1"/>
    </xf>
    <xf numFmtId="171" fontId="29" fillId="11" borderId="2" xfId="0" applyNumberFormat="1" applyFont="1" applyFill="1" applyBorder="1" applyAlignment="1">
      <alignment horizontal="center" vertical="center" wrapText="1"/>
    </xf>
    <xf numFmtId="171" fontId="29" fillId="8" borderId="1" xfId="0" applyNumberFormat="1" applyFont="1" applyFill="1" applyBorder="1" applyAlignment="1">
      <alignment horizontal="center" vertical="center" wrapText="1"/>
    </xf>
    <xf numFmtId="171" fontId="29" fillId="8" borderId="1" xfId="2" applyNumberFormat="1" applyFont="1" applyFill="1" applyBorder="1" applyAlignment="1">
      <alignment horizontal="center" vertical="center" wrapText="1"/>
    </xf>
    <xf numFmtId="171" fontId="29" fillId="8" borderId="30" xfId="2" applyNumberFormat="1" applyFont="1" applyFill="1" applyBorder="1" applyAlignment="1">
      <alignment horizontal="center" vertical="center" wrapText="1"/>
    </xf>
    <xf numFmtId="171" fontId="29" fillId="6" borderId="2" xfId="0" applyNumberFormat="1" applyFont="1" applyFill="1" applyBorder="1" applyAlignment="1">
      <alignment horizontal="center" vertical="center" wrapText="1"/>
    </xf>
    <xf numFmtId="171" fontId="29" fillId="6" borderId="2" xfId="2" applyNumberFormat="1" applyFont="1" applyFill="1" applyBorder="1" applyAlignment="1">
      <alignment horizontal="center" vertical="center" wrapText="1"/>
    </xf>
    <xf numFmtId="171" fontId="5" fillId="5" borderId="2" xfId="0" applyNumberFormat="1" applyFont="1" applyFill="1" applyBorder="1" applyAlignment="1">
      <alignment horizontal="center" vertical="center"/>
    </xf>
    <xf numFmtId="171" fontId="5" fillId="0" borderId="2" xfId="0" applyNumberFormat="1" applyFont="1" applyBorder="1" applyAlignment="1">
      <alignment horizontal="center" vertical="center"/>
    </xf>
    <xf numFmtId="171" fontId="5" fillId="0" borderId="49" xfId="0" applyNumberFormat="1" applyFont="1" applyBorder="1" applyAlignment="1">
      <alignment horizontal="center"/>
    </xf>
    <xf numFmtId="171" fontId="31" fillId="8" borderId="2" xfId="0" applyNumberFormat="1" applyFont="1" applyFill="1" applyBorder="1" applyAlignment="1">
      <alignment horizontal="center" vertical="center" wrapText="1"/>
    </xf>
    <xf numFmtId="171" fontId="5" fillId="6" borderId="2" xfId="0" applyNumberFormat="1" applyFont="1" applyFill="1" applyBorder="1" applyAlignment="1">
      <alignment horizontal="center" vertical="center" wrapText="1"/>
    </xf>
    <xf numFmtId="171" fontId="31" fillId="6" borderId="2" xfId="0" applyNumberFormat="1" applyFont="1" applyFill="1" applyBorder="1" applyAlignment="1">
      <alignment horizontal="center" vertical="center" wrapText="1"/>
    </xf>
    <xf numFmtId="171" fontId="5" fillId="6" borderId="2" xfId="2" applyNumberFormat="1" applyFont="1" applyFill="1" applyBorder="1" applyAlignment="1">
      <alignment horizontal="center" vertical="center" wrapText="1"/>
    </xf>
    <xf numFmtId="171" fontId="5" fillId="11" borderId="2" xfId="0" applyNumberFormat="1" applyFont="1" applyFill="1" applyBorder="1" applyAlignment="1">
      <alignment horizontal="center" vertical="center" wrapText="1"/>
    </xf>
    <xf numFmtId="171" fontId="5" fillId="8" borderId="56" xfId="2" applyNumberFormat="1" applyFont="1" applyFill="1" applyBorder="1" applyAlignment="1">
      <alignment horizontal="center" vertical="center" wrapText="1"/>
    </xf>
    <xf numFmtId="171" fontId="5" fillId="8" borderId="54" xfId="2" applyNumberFormat="1" applyFont="1" applyFill="1" applyBorder="1" applyAlignment="1">
      <alignment horizontal="center" vertical="center" wrapText="1"/>
    </xf>
    <xf numFmtId="171" fontId="5" fillId="8" borderId="54" xfId="0" applyNumberFormat="1" applyFont="1" applyFill="1" applyBorder="1" applyAlignment="1">
      <alignment horizontal="center" vertical="center" wrapText="1"/>
    </xf>
    <xf numFmtId="171" fontId="31" fillId="0" borderId="35" xfId="0" applyNumberFormat="1" applyFont="1" applyFill="1" applyBorder="1" applyAlignment="1">
      <alignment horizontal="center"/>
    </xf>
    <xf numFmtId="171" fontId="31" fillId="0" borderId="5" xfId="0" applyNumberFormat="1" applyFont="1" applyFill="1" applyBorder="1" applyAlignment="1">
      <alignment horizontal="center"/>
    </xf>
    <xf numFmtId="171" fontId="31" fillId="0" borderId="49" xfId="0" applyNumberFormat="1" applyFont="1" applyFill="1" applyBorder="1" applyAlignment="1">
      <alignment horizontal="center"/>
    </xf>
    <xf numFmtId="171" fontId="31" fillId="0" borderId="9" xfId="0" applyNumberFormat="1" applyFont="1" applyFill="1" applyBorder="1" applyAlignment="1">
      <alignment horizontal="center"/>
    </xf>
    <xf numFmtId="171" fontId="31" fillId="0" borderId="51" xfId="0" applyNumberFormat="1" applyFont="1" applyFill="1" applyBorder="1" applyAlignment="1">
      <alignment horizontal="center"/>
    </xf>
    <xf numFmtId="171" fontId="31" fillId="8" borderId="2" xfId="0" applyNumberFormat="1" applyFont="1" applyFill="1" applyBorder="1" applyAlignment="1">
      <alignment horizontal="center"/>
    </xf>
    <xf numFmtId="171" fontId="31" fillId="8" borderId="46" xfId="0" applyNumberFormat="1" applyFont="1" applyFill="1" applyBorder="1" applyAlignment="1">
      <alignment horizontal="center"/>
    </xf>
    <xf numFmtId="171" fontId="5" fillId="0" borderId="7" xfId="0" applyNumberFormat="1" applyFont="1" applyBorder="1" applyAlignment="1">
      <alignment horizontal="center"/>
    </xf>
    <xf numFmtId="171" fontId="5" fillId="0" borderId="35" xfId="0" applyNumberFormat="1" applyFont="1" applyBorder="1" applyAlignment="1">
      <alignment horizontal="center"/>
    </xf>
    <xf numFmtId="171" fontId="5" fillId="0" borderId="9" xfId="0" applyNumberFormat="1" applyFont="1" applyBorder="1" applyAlignment="1">
      <alignment horizontal="center"/>
    </xf>
    <xf numFmtId="171" fontId="5" fillId="0" borderId="51" xfId="0" applyNumberFormat="1" applyFont="1" applyBorder="1" applyAlignment="1">
      <alignment horizontal="center"/>
    </xf>
    <xf numFmtId="171" fontId="31" fillId="6" borderId="2" xfId="0" applyNumberFormat="1" applyFont="1" applyFill="1" applyBorder="1" applyAlignment="1">
      <alignment horizontal="center"/>
    </xf>
    <xf numFmtId="171" fontId="31" fillId="6" borderId="46" xfId="0" applyNumberFormat="1" applyFont="1" applyFill="1" applyBorder="1" applyAlignment="1">
      <alignment horizontal="center"/>
    </xf>
    <xf numFmtId="171" fontId="5" fillId="8" borderId="2" xfId="0" applyNumberFormat="1" applyFont="1" applyFill="1" applyBorder="1" applyAlignment="1">
      <alignment horizontal="center"/>
    </xf>
    <xf numFmtId="171" fontId="5" fillId="8" borderId="46" xfId="0" applyNumberFormat="1" applyFont="1" applyFill="1" applyBorder="1" applyAlignment="1">
      <alignment horizontal="center"/>
    </xf>
    <xf numFmtId="171" fontId="5" fillId="0" borderId="7" xfId="0" applyNumberFormat="1" applyFont="1" applyFill="1" applyBorder="1" applyAlignment="1">
      <alignment horizontal="center"/>
    </xf>
    <xf numFmtId="171" fontId="5" fillId="0" borderId="35" xfId="0" applyNumberFormat="1" applyFont="1" applyFill="1" applyBorder="1" applyAlignment="1">
      <alignment horizontal="center"/>
    </xf>
    <xf numFmtId="171" fontId="5" fillId="0" borderId="5" xfId="0" applyNumberFormat="1" applyFont="1" applyFill="1" applyBorder="1" applyAlignment="1">
      <alignment horizontal="center"/>
    </xf>
    <xf numFmtId="171" fontId="5" fillId="0" borderId="49" xfId="0" applyNumberFormat="1" applyFont="1" applyFill="1" applyBorder="1" applyAlignment="1">
      <alignment horizontal="center"/>
    </xf>
    <xf numFmtId="171" fontId="5" fillId="0" borderId="9" xfId="0" applyNumberFormat="1" applyFont="1" applyFill="1" applyBorder="1" applyAlignment="1">
      <alignment horizontal="center"/>
    </xf>
    <xf numFmtId="171" fontId="5" fillId="0" borderId="51" xfId="0" applyNumberFormat="1" applyFont="1" applyFill="1" applyBorder="1" applyAlignment="1">
      <alignment horizontal="center"/>
    </xf>
    <xf numFmtId="171" fontId="5" fillId="6" borderId="2" xfId="0" applyNumberFormat="1" applyFont="1" applyFill="1" applyBorder="1" applyAlignment="1">
      <alignment horizontal="center"/>
    </xf>
    <xf numFmtId="171" fontId="5" fillId="6" borderId="46" xfId="0" applyNumberFormat="1" applyFont="1" applyFill="1" applyBorder="1" applyAlignment="1">
      <alignment horizontal="center"/>
    </xf>
    <xf numFmtId="171" fontId="5" fillId="11" borderId="2" xfId="0" applyNumberFormat="1" applyFont="1" applyFill="1" applyBorder="1" applyAlignment="1">
      <alignment horizontal="center"/>
    </xf>
    <xf numFmtId="171" fontId="5" fillId="11" borderId="46" xfId="0" applyNumberFormat="1" applyFont="1" applyFill="1" applyBorder="1" applyAlignment="1">
      <alignment horizontal="center"/>
    </xf>
    <xf numFmtId="171" fontId="5" fillId="5" borderId="2" xfId="0" applyNumberFormat="1" applyFont="1" applyFill="1" applyBorder="1" applyAlignment="1">
      <alignment horizontal="center"/>
    </xf>
    <xf numFmtId="171" fontId="5" fillId="5" borderId="46" xfId="0" applyNumberFormat="1" applyFont="1" applyFill="1" applyBorder="1" applyAlignment="1">
      <alignment horizontal="center"/>
    </xf>
    <xf numFmtId="171" fontId="32" fillId="0" borderId="18" xfId="0" applyNumberFormat="1" applyFont="1" applyFill="1" applyBorder="1" applyAlignment="1">
      <alignment horizontal="center" vertical="center" wrapText="1"/>
    </xf>
    <xf numFmtId="171" fontId="32" fillId="6" borderId="2" xfId="0" applyNumberFormat="1" applyFont="1" applyFill="1" applyBorder="1" applyAlignment="1">
      <alignment horizontal="center" vertical="center" wrapText="1"/>
    </xf>
    <xf numFmtId="171" fontId="32" fillId="8" borderId="2" xfId="0" quotePrefix="1" applyNumberFormat="1" applyFont="1" applyFill="1" applyBorder="1" applyAlignment="1">
      <alignment horizontal="center" vertical="center" wrapText="1"/>
    </xf>
    <xf numFmtId="171" fontId="30" fillId="6" borderId="2" xfId="0" applyNumberFormat="1" applyFont="1" applyFill="1" applyBorder="1" applyAlignment="1">
      <alignment horizontal="center" vertical="center" wrapText="1"/>
    </xf>
    <xf numFmtId="171" fontId="32" fillId="5" borderId="2" xfId="0" applyNumberFormat="1" applyFont="1" applyFill="1" applyBorder="1" applyAlignment="1">
      <alignment horizontal="center" vertical="center"/>
    </xf>
    <xf numFmtId="171" fontId="32" fillId="8" borderId="55" xfId="0" applyNumberFormat="1" applyFont="1" applyFill="1" applyBorder="1" applyAlignment="1">
      <alignment horizontal="center" vertical="center" wrapText="1"/>
    </xf>
    <xf numFmtId="171" fontId="5" fillId="5" borderId="33" xfId="0" applyNumberFormat="1" applyFont="1" applyFill="1" applyBorder="1" applyAlignment="1">
      <alignment horizontal="center" vertical="center" wrapText="1"/>
    </xf>
    <xf numFmtId="171" fontId="32" fillId="9" borderId="19" xfId="0" applyNumberFormat="1" applyFont="1" applyFill="1" applyBorder="1" applyAlignment="1">
      <alignment horizontal="center" vertical="center"/>
    </xf>
    <xf numFmtId="171" fontId="5" fillId="9" borderId="19" xfId="0" applyNumberFormat="1" applyFont="1" applyFill="1" applyBorder="1" applyAlignment="1">
      <alignment horizontal="center" vertical="center"/>
    </xf>
    <xf numFmtId="171" fontId="35" fillId="9" borderId="19" xfId="0" applyNumberFormat="1" applyFont="1" applyFill="1" applyBorder="1" applyAlignment="1">
      <alignment horizontal="center" vertical="center"/>
    </xf>
    <xf numFmtId="171" fontId="35" fillId="0" borderId="19" xfId="0" applyNumberFormat="1" applyFont="1" applyBorder="1" applyAlignment="1">
      <alignment horizontal="center" vertical="center"/>
    </xf>
    <xf numFmtId="0" fontId="12" fillId="0" borderId="0" xfId="0" applyFont="1" applyAlignment="1">
      <alignment horizontal="justify"/>
    </xf>
    <xf numFmtId="0" fontId="37" fillId="0" borderId="0" xfId="0" applyFont="1" applyAlignment="1">
      <alignment horizontal="justify"/>
    </xf>
    <xf numFmtId="3" fontId="36" fillId="0" borderId="0" xfId="0" applyNumberFormat="1" applyFont="1"/>
    <xf numFmtId="164" fontId="38" fillId="0" borderId="0" xfId="9" applyFont="1"/>
    <xf numFmtId="164" fontId="39" fillId="0" borderId="0" xfId="9" applyFont="1"/>
    <xf numFmtId="168" fontId="5" fillId="0" borderId="0" xfId="9" applyNumberFormat="1" applyFont="1"/>
    <xf numFmtId="171" fontId="5" fillId="5" borderId="7" xfId="0" applyNumberFormat="1" applyFont="1" applyFill="1" applyBorder="1" applyAlignment="1">
      <alignment horizontal="center" vertical="center" wrapText="1"/>
    </xf>
    <xf numFmtId="171" fontId="5" fillId="5" borderId="5" xfId="0" applyNumberFormat="1" applyFont="1" applyFill="1" applyBorder="1" applyAlignment="1">
      <alignment horizontal="center" vertical="center" wrapText="1"/>
    </xf>
    <xf numFmtId="171" fontId="34" fillId="8" borderId="54" xfId="0" applyNumberFormat="1" applyFont="1" applyFill="1" applyBorder="1" applyAlignment="1">
      <alignment horizontal="center" vertical="center" wrapText="1"/>
    </xf>
    <xf numFmtId="171" fontId="35" fillId="9" borderId="58" xfId="0" applyNumberFormat="1" applyFont="1" applyFill="1" applyBorder="1" applyAlignment="1">
      <alignment horizontal="center" vertical="center"/>
    </xf>
    <xf numFmtId="171" fontId="35" fillId="9" borderId="59" xfId="0" applyNumberFormat="1" applyFont="1" applyFill="1" applyBorder="1" applyAlignment="1">
      <alignment horizontal="center" vertical="center"/>
    </xf>
    <xf numFmtId="171" fontId="35" fillId="0" borderId="59" xfId="0" applyNumberFormat="1" applyFont="1" applyBorder="1" applyAlignment="1">
      <alignment horizontal="center" vertical="center"/>
    </xf>
    <xf numFmtId="171" fontId="32" fillId="9" borderId="59" xfId="0" applyNumberFormat="1" applyFont="1" applyFill="1" applyBorder="1" applyAlignment="1">
      <alignment horizontal="center" vertical="center"/>
    </xf>
    <xf numFmtId="171" fontId="5" fillId="9" borderId="59" xfId="0" applyNumberFormat="1" applyFont="1" applyFill="1" applyBorder="1" applyAlignment="1">
      <alignment horizontal="center" vertical="center"/>
    </xf>
    <xf numFmtId="171" fontId="34" fillId="9" borderId="66" xfId="0" applyNumberFormat="1" applyFont="1" applyFill="1" applyBorder="1" applyAlignment="1">
      <alignment horizontal="center" vertical="center"/>
    </xf>
    <xf numFmtId="171" fontId="5" fillId="0" borderId="5" xfId="0" applyNumberFormat="1" applyFont="1" applyFill="1" applyBorder="1" applyAlignment="1">
      <alignment horizontal="center" vertical="center"/>
    </xf>
    <xf numFmtId="171" fontId="5" fillId="0" borderId="7" xfId="0" applyNumberFormat="1" applyFont="1" applyFill="1" applyBorder="1" applyAlignment="1">
      <alignment horizontal="center" vertical="center"/>
    </xf>
    <xf numFmtId="171" fontId="5" fillId="0" borderId="7" xfId="0" applyNumberFormat="1" applyFont="1" applyFill="1" applyBorder="1" applyAlignment="1">
      <alignment horizontal="left" vertical="center" wrapText="1"/>
    </xf>
    <xf numFmtId="171" fontId="5" fillId="0" borderId="5" xfId="0" applyNumberFormat="1" applyFont="1" applyFill="1" applyBorder="1" applyAlignment="1">
      <alignment horizontal="left" wrapText="1"/>
    </xf>
    <xf numFmtId="171" fontId="26" fillId="0" borderId="7" xfId="0" applyNumberFormat="1" applyFont="1" applyFill="1" applyBorder="1" applyAlignment="1">
      <alignment horizontal="center" vertical="center" wrapText="1"/>
    </xf>
    <xf numFmtId="0" fontId="11" fillId="0" borderId="0" xfId="3" applyFont="1"/>
    <xf numFmtId="0" fontId="17" fillId="5" borderId="65" xfId="3" applyFont="1" applyFill="1" applyBorder="1"/>
    <xf numFmtId="0" fontId="40" fillId="5" borderId="29" xfId="3" applyFont="1" applyFill="1" applyBorder="1"/>
    <xf numFmtId="0" fontId="40" fillId="5" borderId="62" xfId="3" applyFont="1" applyFill="1" applyBorder="1"/>
    <xf numFmtId="0" fontId="17" fillId="4" borderId="3" xfId="3" applyFont="1" applyFill="1" applyBorder="1" applyAlignment="1"/>
    <xf numFmtId="0" fontId="17" fillId="4" borderId="2" xfId="3" applyFont="1" applyFill="1" applyBorder="1" applyAlignment="1"/>
    <xf numFmtId="0" fontId="17" fillId="3" borderId="2" xfId="3" applyFont="1" applyFill="1" applyBorder="1" applyAlignment="1"/>
    <xf numFmtId="0" fontId="17" fillId="2" borderId="4" xfId="3" applyFont="1" applyFill="1" applyBorder="1" applyAlignment="1"/>
    <xf numFmtId="0" fontId="17" fillId="5" borderId="60" xfId="3" applyFont="1" applyFill="1" applyBorder="1"/>
    <xf numFmtId="0" fontId="17" fillId="5" borderId="0" xfId="3" applyFont="1" applyFill="1" applyBorder="1" applyAlignment="1"/>
    <xf numFmtId="0" fontId="17" fillId="5" borderId="63" xfId="3" applyFont="1" applyFill="1" applyBorder="1" applyAlignment="1"/>
    <xf numFmtId="0" fontId="40" fillId="5" borderId="60" xfId="3" applyFont="1" applyFill="1" applyBorder="1"/>
    <xf numFmtId="0" fontId="41" fillId="5" borderId="60" xfId="3" applyFont="1" applyFill="1" applyBorder="1"/>
    <xf numFmtId="0" fontId="40" fillId="5" borderId="0" xfId="3" applyFont="1" applyFill="1" applyBorder="1" applyAlignment="1">
      <alignment horizontal="left"/>
    </xf>
    <xf numFmtId="0" fontId="40" fillId="5" borderId="0" xfId="3" applyFont="1" applyFill="1" applyBorder="1"/>
    <xf numFmtId="0" fontId="40" fillId="5" borderId="63" xfId="3" applyFont="1" applyFill="1" applyBorder="1"/>
    <xf numFmtId="166" fontId="17" fillId="5" borderId="0" xfId="3" applyNumberFormat="1" applyFont="1" applyFill="1" applyBorder="1" applyAlignment="1">
      <alignment horizontal="left" vertical="top"/>
    </xf>
    <xf numFmtId="0" fontId="41" fillId="5" borderId="60" xfId="3" applyFont="1" applyFill="1" applyBorder="1" applyAlignment="1"/>
    <xf numFmtId="0" fontId="41" fillId="5" borderId="0" xfId="3" applyFont="1" applyFill="1" applyBorder="1" applyAlignment="1"/>
    <xf numFmtId="0" fontId="41" fillId="5" borderId="63" xfId="3" applyFont="1" applyFill="1" applyBorder="1" applyAlignment="1"/>
    <xf numFmtId="0" fontId="40" fillId="5" borderId="15" xfId="3" applyFont="1" applyFill="1" applyBorder="1" applyAlignment="1">
      <alignment vertical="top" wrapText="1"/>
    </xf>
    <xf numFmtId="0" fontId="17" fillId="5" borderId="6" xfId="3" applyFont="1" applyFill="1" applyBorder="1" applyAlignment="1">
      <alignment horizontal="center" vertical="top" wrapText="1"/>
    </xf>
    <xf numFmtId="0" fontId="17" fillId="5" borderId="14" xfId="3" applyFont="1" applyFill="1" applyBorder="1" applyAlignment="1">
      <alignment horizontal="center" vertical="top" wrapText="1"/>
    </xf>
    <xf numFmtId="0" fontId="40" fillId="5" borderId="13" xfId="3" applyFont="1" applyFill="1" applyBorder="1" applyAlignment="1">
      <alignment horizontal="center" vertical="top" wrapText="1"/>
    </xf>
    <xf numFmtId="0" fontId="40" fillId="5" borderId="5" xfId="3" applyFont="1" applyFill="1" applyBorder="1" applyAlignment="1">
      <alignment horizontal="left" vertical="top" wrapText="1"/>
    </xf>
    <xf numFmtId="0" fontId="40" fillId="5" borderId="5" xfId="3" applyFont="1" applyFill="1" applyBorder="1" applyAlignment="1">
      <alignment horizontal="center" vertical="top" wrapText="1"/>
    </xf>
    <xf numFmtId="0" fontId="40" fillId="5" borderId="12" xfId="3" applyFont="1" applyFill="1" applyBorder="1" applyAlignment="1">
      <alignment horizontal="left" vertical="top" wrapText="1"/>
    </xf>
    <xf numFmtId="0" fontId="40" fillId="5" borderId="17" xfId="3" applyFont="1" applyFill="1" applyBorder="1" applyAlignment="1">
      <alignment horizontal="center" vertical="center" wrapText="1"/>
    </xf>
    <xf numFmtId="0" fontId="40" fillId="5" borderId="7" xfId="3" applyFont="1" applyFill="1" applyBorder="1" applyAlignment="1">
      <alignment vertical="top" wrapText="1"/>
    </xf>
    <xf numFmtId="0" fontId="40" fillId="5" borderId="7" xfId="3" applyFont="1" applyFill="1" applyBorder="1" applyAlignment="1">
      <alignment horizontal="center" vertical="top" wrapText="1"/>
    </xf>
    <xf numFmtId="0" fontId="40" fillId="5" borderId="16" xfId="3" applyFont="1" applyFill="1" applyBorder="1" applyAlignment="1">
      <alignment horizontal="justify" vertical="top" wrapText="1"/>
    </xf>
    <xf numFmtId="0" fontId="40" fillId="5" borderId="13" xfId="3" applyFont="1" applyFill="1" applyBorder="1" applyAlignment="1">
      <alignment horizontal="center" vertical="center" wrapText="1"/>
    </xf>
    <xf numFmtId="0" fontId="40" fillId="5" borderId="5" xfId="3" applyFont="1" applyFill="1" applyBorder="1" applyAlignment="1">
      <alignment vertical="center" wrapText="1"/>
    </xf>
    <xf numFmtId="0" fontId="40" fillId="5" borderId="12" xfId="3" applyFont="1" applyFill="1" applyBorder="1" applyAlignment="1">
      <alignment horizontal="justify" vertical="top" wrapText="1"/>
    </xf>
    <xf numFmtId="0" fontId="40" fillId="5" borderId="5" xfId="3" applyFont="1" applyFill="1" applyBorder="1" applyAlignment="1">
      <alignment horizontal="center" vertical="center" wrapText="1"/>
    </xf>
    <xf numFmtId="0" fontId="40" fillId="5" borderId="12" xfId="3" applyFont="1" applyFill="1" applyBorder="1" applyAlignment="1">
      <alignment vertical="center" wrapText="1"/>
    </xf>
    <xf numFmtId="0" fontId="40" fillId="5" borderId="11" xfId="3" applyFont="1" applyFill="1" applyBorder="1" applyAlignment="1">
      <alignment horizontal="center" vertical="center" wrapText="1"/>
    </xf>
    <xf numFmtId="0" fontId="40" fillId="5" borderId="8" xfId="3" applyFont="1" applyFill="1" applyBorder="1" applyAlignment="1">
      <alignment vertical="center" wrapText="1"/>
    </xf>
    <xf numFmtId="3" fontId="40" fillId="5" borderId="8" xfId="3" applyNumberFormat="1" applyFont="1" applyFill="1" applyBorder="1" applyAlignment="1">
      <alignment horizontal="center" vertical="center" wrapText="1"/>
    </xf>
    <xf numFmtId="0" fontId="40" fillId="5" borderId="10" xfId="3" applyFont="1" applyFill="1" applyBorder="1" applyAlignment="1">
      <alignment vertical="center" wrapText="1"/>
    </xf>
    <xf numFmtId="0" fontId="40" fillId="5" borderId="0" xfId="3" applyFont="1" applyFill="1" applyBorder="1" applyAlignment="1">
      <alignment vertical="center" wrapText="1"/>
    </xf>
    <xf numFmtId="0" fontId="40" fillId="5" borderId="63" xfId="3" applyFont="1" applyFill="1" applyBorder="1" applyAlignment="1">
      <alignment vertical="center" wrapText="1"/>
    </xf>
    <xf numFmtId="0" fontId="17" fillId="5" borderId="60" xfId="3" applyFont="1" applyFill="1" applyBorder="1" applyAlignment="1"/>
    <xf numFmtId="0" fontId="40" fillId="5" borderId="60" xfId="3" applyFont="1" applyFill="1" applyBorder="1" applyAlignment="1">
      <alignment horizontal="left"/>
    </xf>
    <xf numFmtId="0" fontId="17" fillId="5" borderId="0" xfId="3" applyFont="1" applyFill="1" applyBorder="1" applyAlignment="1">
      <alignment horizontal="left"/>
    </xf>
    <xf numFmtId="0" fontId="17" fillId="5" borderId="63" xfId="3" applyFont="1" applyFill="1" applyBorder="1" applyAlignment="1">
      <alignment horizontal="left"/>
    </xf>
    <xf numFmtId="0" fontId="17" fillId="5" borderId="60" xfId="3" applyFont="1" applyFill="1" applyBorder="1" applyAlignment="1">
      <alignment horizontal="left"/>
    </xf>
    <xf numFmtId="0" fontId="40" fillId="5" borderId="61" xfId="3" applyFont="1" applyFill="1" applyBorder="1" applyAlignment="1">
      <alignment horizontal="left"/>
    </xf>
    <xf numFmtId="0" fontId="17" fillId="5" borderId="32" xfId="3" applyFont="1" applyFill="1" applyBorder="1" applyAlignment="1">
      <alignment horizontal="left"/>
    </xf>
    <xf numFmtId="0" fontId="17" fillId="5" borderId="64" xfId="3" applyFont="1" applyFill="1" applyBorder="1" applyAlignment="1">
      <alignment horizontal="left"/>
    </xf>
    <xf numFmtId="0" fontId="40" fillId="0" borderId="0" xfId="3" applyFont="1"/>
    <xf numFmtId="171" fontId="5" fillId="0" borderId="8" xfId="0" applyNumberFormat="1" applyFont="1" applyFill="1" applyBorder="1" applyAlignment="1">
      <alignment horizontal="center" vertical="center"/>
    </xf>
    <xf numFmtId="0" fontId="22" fillId="6" borderId="38" xfId="0" applyFont="1" applyFill="1" applyBorder="1" applyAlignment="1">
      <alignment horizontal="left"/>
    </xf>
    <xf numFmtId="171" fontId="5" fillId="0" borderId="7" xfId="0" applyNumberFormat="1" applyFont="1" applyBorder="1" applyAlignment="1">
      <alignment horizontal="center" vertical="center"/>
    </xf>
    <xf numFmtId="171" fontId="5" fillId="0" borderId="5" xfId="0" applyNumberFormat="1" applyFont="1" applyBorder="1" applyAlignment="1">
      <alignment horizontal="center" vertical="center"/>
    </xf>
    <xf numFmtId="0" fontId="17" fillId="5" borderId="0" xfId="3" applyFont="1" applyFill="1" applyBorder="1" applyAlignment="1">
      <alignment horizontal="left"/>
    </xf>
    <xf numFmtId="0" fontId="40" fillId="5" borderId="0" xfId="3" applyFont="1" applyFill="1" applyBorder="1" applyAlignment="1">
      <alignment horizontal="left"/>
    </xf>
    <xf numFmtId="0" fontId="40" fillId="5" borderId="0" xfId="0" applyFont="1" applyFill="1" applyBorder="1" applyAlignment="1">
      <alignment horizontal="left" vertical="center" wrapText="1"/>
    </xf>
    <xf numFmtId="164" fontId="17" fillId="5" borderId="0" xfId="9" applyFont="1" applyFill="1" applyBorder="1" applyAlignment="1"/>
    <xf numFmtId="164" fontId="40" fillId="5" borderId="63" xfId="9" applyFont="1" applyFill="1" applyBorder="1"/>
    <xf numFmtId="0" fontId="28" fillId="5" borderId="48" xfId="0" applyFont="1" applyFill="1" applyBorder="1"/>
    <xf numFmtId="0" fontId="28" fillId="5" borderId="53" xfId="0" applyFont="1" applyFill="1" applyBorder="1"/>
    <xf numFmtId="0" fontId="28" fillId="9" borderId="48" xfId="0" applyFont="1" applyFill="1" applyBorder="1"/>
    <xf numFmtId="0" fontId="28" fillId="0" borderId="47" xfId="0" applyFont="1" applyBorder="1"/>
    <xf numFmtId="0" fontId="28" fillId="0" borderId="48" xfId="0" applyFont="1" applyBorder="1"/>
    <xf numFmtId="0" fontId="28" fillId="0" borderId="50" xfId="0" applyFont="1" applyBorder="1"/>
    <xf numFmtId="171" fontId="5" fillId="0" borderId="9" xfId="0" applyNumberFormat="1" applyFont="1" applyBorder="1" applyAlignment="1">
      <alignment horizontal="center" vertical="center"/>
    </xf>
    <xf numFmtId="171" fontId="5" fillId="0" borderId="9" xfId="0" applyNumberFormat="1" applyFont="1" applyFill="1" applyBorder="1" applyAlignment="1">
      <alignment horizontal="center" vertical="center"/>
    </xf>
    <xf numFmtId="171" fontId="5" fillId="0" borderId="21" xfId="0" applyNumberFormat="1" applyFont="1" applyFill="1" applyBorder="1" applyAlignment="1">
      <alignment horizontal="center" vertical="center" wrapText="1"/>
    </xf>
    <xf numFmtId="171" fontId="5" fillId="5" borderId="23" xfId="0" applyNumberFormat="1" applyFont="1" applyFill="1" applyBorder="1" applyAlignment="1">
      <alignment horizontal="center" vertical="center" wrapText="1"/>
    </xf>
    <xf numFmtId="171" fontId="5" fillId="5" borderId="9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171" fontId="5" fillId="0" borderId="2" xfId="0" applyNumberFormat="1" applyFont="1" applyBorder="1" applyAlignment="1">
      <alignment horizontal="center"/>
    </xf>
    <xf numFmtId="171" fontId="5" fillId="0" borderId="46" xfId="0" applyNumberFormat="1" applyFont="1" applyBorder="1" applyAlignment="1">
      <alignment horizontal="center"/>
    </xf>
    <xf numFmtId="0" fontId="25" fillId="0" borderId="20" xfId="0" applyFont="1" applyBorder="1"/>
    <xf numFmtId="0" fontId="26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center"/>
    </xf>
    <xf numFmtId="0" fontId="26" fillId="5" borderId="47" xfId="0" applyFont="1" applyFill="1" applyBorder="1"/>
    <xf numFmtId="0" fontId="26" fillId="5" borderId="5" xfId="0" applyFont="1" applyFill="1" applyBorder="1" applyAlignment="1">
      <alignment horizontal="center" vertical="center"/>
    </xf>
    <xf numFmtId="0" fontId="26" fillId="5" borderId="5" xfId="0" applyFont="1" applyFill="1" applyBorder="1" applyAlignment="1">
      <alignment horizontal="left" vertical="center" wrapText="1"/>
    </xf>
    <xf numFmtId="0" fontId="26" fillId="5" borderId="5" xfId="0" applyFont="1" applyFill="1" applyBorder="1" applyAlignment="1">
      <alignment horizontal="center"/>
    </xf>
    <xf numFmtId="0" fontId="26" fillId="5" borderId="48" xfId="0" applyFont="1" applyFill="1" applyBorder="1"/>
    <xf numFmtId="0" fontId="26" fillId="0" borderId="20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5" fillId="5" borderId="48" xfId="0" applyFont="1" applyFill="1" applyBorder="1"/>
    <xf numFmtId="0" fontId="26" fillId="0" borderId="9" xfId="0" applyFont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40" fillId="5" borderId="0" xfId="3" applyFont="1" applyFill="1" applyBorder="1" applyAlignment="1">
      <alignment vertical="center"/>
    </xf>
    <xf numFmtId="0" fontId="17" fillId="5" borderId="60" xfId="3" applyFont="1" applyFill="1" applyBorder="1" applyAlignment="1">
      <alignment horizontal="left" vertical="center"/>
    </xf>
    <xf numFmtId="171" fontId="29" fillId="8" borderId="30" xfId="0" applyNumberFormat="1" applyFont="1" applyFill="1" applyBorder="1" applyAlignment="1">
      <alignment horizontal="center" vertical="center" wrapText="1"/>
    </xf>
    <xf numFmtId="0" fontId="28" fillId="5" borderId="47" xfId="0" applyFont="1" applyFill="1" applyBorder="1"/>
    <xf numFmtId="0" fontId="22" fillId="8" borderId="5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40" fillId="5" borderId="0" xfId="3" applyFont="1" applyFill="1"/>
    <xf numFmtId="0" fontId="22" fillId="5" borderId="0" xfId="0" applyFont="1" applyFill="1" applyAlignment="1">
      <alignment horizontal="center"/>
    </xf>
    <xf numFmtId="0" fontId="17" fillId="5" borderId="60" xfId="3" applyFont="1" applyFill="1" applyBorder="1" applyAlignment="1">
      <alignment horizontal="left"/>
    </xf>
    <xf numFmtId="0" fontId="17" fillId="5" borderId="0" xfId="3" applyFont="1" applyFill="1" applyBorder="1" applyAlignment="1">
      <alignment horizontal="left"/>
    </xf>
    <xf numFmtId="0" fontId="17" fillId="5" borderId="63" xfId="3" applyFont="1" applyFill="1" applyBorder="1" applyAlignment="1">
      <alignment horizontal="left"/>
    </xf>
    <xf numFmtId="0" fontId="17" fillId="5" borderId="60" xfId="3" applyFont="1" applyFill="1" applyBorder="1" applyAlignment="1">
      <alignment horizontal="left" vertical="center"/>
    </xf>
    <xf numFmtId="0" fontId="17" fillId="5" borderId="0" xfId="3" applyFont="1" applyFill="1" applyBorder="1" applyAlignment="1">
      <alignment horizontal="left" vertical="center"/>
    </xf>
    <xf numFmtId="0" fontId="17" fillId="5" borderId="63" xfId="3" applyFont="1" applyFill="1" applyBorder="1" applyAlignment="1">
      <alignment horizontal="left" vertical="center"/>
    </xf>
    <xf numFmtId="0" fontId="40" fillId="5" borderId="60" xfId="3" applyFont="1" applyFill="1" applyBorder="1" applyAlignment="1">
      <alignment horizontal="left" vertical="center" wrapText="1"/>
    </xf>
    <xf numFmtId="0" fontId="40" fillId="5" borderId="0" xfId="3" applyFont="1" applyFill="1" applyBorder="1" applyAlignment="1">
      <alignment horizontal="left" vertical="center" wrapText="1"/>
    </xf>
    <xf numFmtId="0" fontId="40" fillId="5" borderId="63" xfId="3" applyFont="1" applyFill="1" applyBorder="1" applyAlignment="1">
      <alignment horizontal="left" vertical="center" wrapText="1"/>
    </xf>
    <xf numFmtId="0" fontId="40" fillId="5" borderId="60" xfId="3" applyFont="1" applyFill="1" applyBorder="1" applyAlignment="1">
      <alignment horizontal="left"/>
    </xf>
    <xf numFmtId="0" fontId="40" fillId="5" borderId="0" xfId="3" applyFont="1" applyFill="1" applyBorder="1" applyAlignment="1">
      <alignment horizontal="left"/>
    </xf>
    <xf numFmtId="0" fontId="40" fillId="5" borderId="63" xfId="3" applyFont="1" applyFill="1" applyBorder="1" applyAlignment="1">
      <alignment horizontal="left"/>
    </xf>
    <xf numFmtId="0" fontId="40" fillId="5" borderId="65" xfId="3" applyFont="1" applyFill="1" applyBorder="1" applyAlignment="1">
      <alignment horizontal="left" vertical="center" wrapText="1"/>
    </xf>
    <xf numFmtId="0" fontId="40" fillId="5" borderId="29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/>
    </xf>
    <xf numFmtId="0" fontId="27" fillId="8" borderId="2" xfId="0" applyFont="1" applyFill="1" applyBorder="1" applyAlignment="1">
      <alignment horizontal="left" vertical="center" wrapText="1"/>
    </xf>
    <xf numFmtId="0" fontId="27" fillId="8" borderId="2" xfId="0" applyFont="1" applyFill="1" applyBorder="1" applyAlignment="1">
      <alignment vertical="center" wrapText="1"/>
    </xf>
    <xf numFmtId="0" fontId="29" fillId="8" borderId="30" xfId="0" applyFont="1" applyFill="1" applyBorder="1" applyAlignment="1">
      <alignment horizontal="left" vertical="center" wrapText="1"/>
    </xf>
    <xf numFmtId="0" fontId="29" fillId="8" borderId="2" xfId="0" applyFont="1" applyFill="1" applyBorder="1" applyAlignment="1">
      <alignment horizontal="left" vertical="center" wrapText="1"/>
    </xf>
  </cellXfs>
  <cellStyles count="122">
    <cellStyle name="Comma" xfId="9" builtinId="3"/>
    <cellStyle name="Comma 2" xfId="5"/>
    <cellStyle name="Comma 2 2" xfId="113"/>
    <cellStyle name="Comma 2 2 2" xfId="121"/>
    <cellStyle name="Comma 3" xfId="8"/>
    <cellStyle name="Comma 3 2" xfId="117"/>
    <cellStyle name="Comma 4" xfId="111"/>
    <cellStyle name="Comma 4 2" xfId="119"/>
    <cellStyle name="Currency 2" xfId="112"/>
    <cellStyle name="Currency 2 2" xfId="120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Normal" xfId="0" builtinId="0"/>
    <cellStyle name="Normal 2" xfId="1"/>
    <cellStyle name="Normal 2 2" xfId="2"/>
    <cellStyle name="Normal 2 2 2" xfId="114"/>
    <cellStyle name="Normal 2 3" xfId="4"/>
    <cellStyle name="Normal 2 3 2" xfId="115"/>
    <cellStyle name="Normal 3" xfId="7"/>
    <cellStyle name="Normal 3 2" xfId="116"/>
    <cellStyle name="Normal 4" xfId="3"/>
    <cellStyle name="Normal 5" xfId="110"/>
    <cellStyle name="Normal 5 2" xfId="118"/>
    <cellStyle name="Percent 2" xfId="6"/>
  </cellStyles>
  <dxfs count="0"/>
  <tableStyles count="0" defaultTableStyle="TableStyleMedium9" defaultPivotStyle="PivotStyleLight16"/>
  <colors>
    <mruColors>
      <color rgb="FFDDDDD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1"/>
  <sheetViews>
    <sheetView tabSelected="1" topLeftCell="A22" zoomScale="85" zoomScaleNormal="80" zoomScalePageLayoutView="80" workbookViewId="0">
      <selection activeCell="D54" sqref="D54"/>
    </sheetView>
    <sheetView workbookViewId="1">
      <selection activeCell="D28" sqref="D28"/>
    </sheetView>
  </sheetViews>
  <sheetFormatPr defaultColWidth="9.109375" defaultRowHeight="13.2"/>
  <cols>
    <col min="1" max="1" width="2.5546875" style="1" customWidth="1"/>
    <col min="2" max="2" width="10.44140625" style="1" customWidth="1"/>
    <col min="3" max="3" width="37.109375" style="1" customWidth="1"/>
    <col min="4" max="4" width="34.33203125" style="1" customWidth="1"/>
    <col min="5" max="5" width="31.44140625" style="1" customWidth="1"/>
    <col min="6" max="6" width="45.33203125" style="1" customWidth="1"/>
    <col min="7" max="7" width="6.33203125" style="1" customWidth="1"/>
    <col min="8" max="8" width="11.88671875" style="1" customWidth="1"/>
    <col min="9" max="9" width="11" style="1" bestFit="1" customWidth="1"/>
    <col min="10" max="12" width="10" style="1" hidden="1" customWidth="1"/>
    <col min="13" max="13" width="10.33203125" style="1" bestFit="1" customWidth="1"/>
    <col min="14" max="14" width="10.44140625" style="1" bestFit="1" customWidth="1"/>
    <col min="15" max="15" width="15.44140625" style="1" bestFit="1" customWidth="1"/>
    <col min="16" max="16" width="12.44140625" style="1" customWidth="1"/>
    <col min="17" max="17" width="16.33203125" style="2" customWidth="1"/>
    <col min="18" max="18" width="18.109375" style="1" customWidth="1"/>
    <col min="19" max="19" width="16.109375" style="1" hidden="1" customWidth="1"/>
    <col min="20" max="20" width="8.44140625" style="1" hidden="1" customWidth="1"/>
    <col min="21" max="21" width="1.88671875" style="1" hidden="1" customWidth="1"/>
    <col min="22" max="22" width="9.44140625" style="1" hidden="1" customWidth="1"/>
    <col min="23" max="26" width="0" style="1" hidden="1" customWidth="1"/>
    <col min="27" max="27" width="12.44140625" style="1" customWidth="1"/>
    <col min="28" max="28" width="14.33203125" style="1" customWidth="1"/>
    <col min="29" max="32" width="11" style="1" bestFit="1" customWidth="1"/>
    <col min="33" max="33" width="12.33203125" style="1" customWidth="1"/>
    <col min="34" max="34" width="11" style="1" bestFit="1" customWidth="1"/>
    <col min="35" max="16384" width="9.109375" style="1"/>
  </cols>
  <sheetData>
    <row r="1" spans="1:17" ht="14.4" thickBot="1">
      <c r="A1" s="163"/>
      <c r="B1" s="264"/>
      <c r="C1" s="265"/>
      <c r="D1" s="265"/>
      <c r="E1" s="265"/>
      <c r="F1" s="266"/>
      <c r="G1" s="163"/>
      <c r="H1" s="163"/>
      <c r="I1" s="163"/>
      <c r="J1" s="163"/>
      <c r="K1" s="163"/>
      <c r="L1" s="163"/>
      <c r="M1" s="163"/>
      <c r="N1" s="163"/>
      <c r="O1" s="163"/>
    </row>
    <row r="2" spans="1:17" ht="21" thickBot="1">
      <c r="A2" s="163"/>
      <c r="B2" s="267" t="s">
        <v>2</v>
      </c>
      <c r="C2" s="268"/>
      <c r="D2" s="268"/>
      <c r="E2" s="269" t="s">
        <v>198</v>
      </c>
      <c r="F2" s="270" t="s">
        <v>50</v>
      </c>
      <c r="G2" s="164"/>
      <c r="H2" s="164"/>
      <c r="I2" s="164"/>
      <c r="J2" s="164"/>
      <c r="K2" s="164"/>
      <c r="L2" s="164"/>
      <c r="M2" s="164"/>
      <c r="N2" s="164"/>
      <c r="O2" s="164"/>
      <c r="P2" s="6"/>
      <c r="Q2" s="6"/>
    </row>
    <row r="3" spans="1:17" ht="20.399999999999999">
      <c r="A3" s="163"/>
      <c r="B3" s="271" t="s">
        <v>39</v>
      </c>
      <c r="C3" s="272"/>
      <c r="D3" s="272"/>
      <c r="E3" s="272"/>
      <c r="F3" s="273"/>
      <c r="G3" s="164"/>
      <c r="H3" s="164"/>
      <c r="I3" s="164"/>
      <c r="J3" s="164"/>
      <c r="K3" s="164"/>
      <c r="L3" s="164"/>
      <c r="M3" s="164"/>
      <c r="N3" s="164"/>
      <c r="O3" s="164"/>
      <c r="P3" s="6"/>
      <c r="Q3" s="6"/>
    </row>
    <row r="4" spans="1:17" ht="20.399999999999999">
      <c r="A4" s="163"/>
      <c r="B4" s="274"/>
      <c r="C4" s="272"/>
      <c r="D4" s="272"/>
      <c r="E4" s="272"/>
      <c r="F4" s="273"/>
      <c r="G4" s="164"/>
      <c r="H4" s="164"/>
      <c r="I4" s="164"/>
      <c r="J4" s="164"/>
      <c r="K4" s="164"/>
      <c r="L4" s="164"/>
      <c r="M4" s="164"/>
      <c r="N4" s="164"/>
      <c r="O4" s="164"/>
      <c r="P4" s="6"/>
      <c r="Q4" s="6"/>
    </row>
    <row r="5" spans="1:17" ht="15.6">
      <c r="A5" s="163"/>
      <c r="B5" s="275" t="s">
        <v>7</v>
      </c>
      <c r="C5" s="276"/>
      <c r="D5" s="319"/>
      <c r="E5" s="277"/>
      <c r="F5" s="278"/>
      <c r="G5" s="165"/>
      <c r="H5" s="165"/>
      <c r="I5" s="165"/>
      <c r="J5" s="165"/>
      <c r="K5" s="165"/>
      <c r="L5" s="165"/>
      <c r="M5" s="165"/>
      <c r="N5" s="165"/>
      <c r="O5" s="165"/>
      <c r="P5" s="3"/>
      <c r="Q5" s="4"/>
    </row>
    <row r="6" spans="1:17" ht="15.6">
      <c r="A6" s="163"/>
      <c r="B6" s="275"/>
      <c r="C6" s="276"/>
      <c r="D6" s="319"/>
      <c r="E6" s="277"/>
      <c r="F6" s="278"/>
      <c r="G6" s="165"/>
      <c r="H6" s="165"/>
      <c r="I6" s="165"/>
      <c r="J6" s="165"/>
      <c r="K6" s="165"/>
      <c r="L6" s="165"/>
      <c r="M6" s="165"/>
      <c r="N6" s="165"/>
      <c r="O6" s="165"/>
      <c r="P6" s="3"/>
      <c r="Q6" s="4"/>
    </row>
    <row r="7" spans="1:17" ht="15.6">
      <c r="A7" s="163"/>
      <c r="B7" s="271" t="s">
        <v>6</v>
      </c>
      <c r="C7" s="277"/>
      <c r="D7" s="277"/>
      <c r="E7" s="277"/>
      <c r="F7" s="278"/>
      <c r="G7" s="165"/>
      <c r="H7" s="165"/>
      <c r="I7" s="165"/>
      <c r="J7" s="165"/>
      <c r="K7" s="165"/>
      <c r="L7" s="165"/>
      <c r="M7" s="165"/>
      <c r="N7" s="165"/>
      <c r="O7" s="165"/>
      <c r="P7" s="3"/>
      <c r="Q7" s="4"/>
    </row>
    <row r="8" spans="1:17" ht="15.6">
      <c r="A8" s="163"/>
      <c r="B8" s="274" t="s">
        <v>208</v>
      </c>
      <c r="C8" s="279"/>
      <c r="D8" s="279"/>
      <c r="E8" s="277"/>
      <c r="F8" s="278"/>
      <c r="G8" s="165"/>
      <c r="H8" s="165"/>
      <c r="I8" s="165"/>
      <c r="J8" s="165"/>
      <c r="K8" s="165"/>
      <c r="L8" s="165"/>
      <c r="M8" s="165"/>
      <c r="N8" s="165"/>
      <c r="O8" s="165"/>
      <c r="P8" s="3"/>
      <c r="Q8" s="4"/>
    </row>
    <row r="9" spans="1:17" ht="15.6">
      <c r="A9" s="163"/>
      <c r="B9" s="274" t="s">
        <v>223</v>
      </c>
      <c r="C9" s="277"/>
      <c r="D9" s="277"/>
      <c r="E9" s="277" t="s">
        <v>224</v>
      </c>
      <c r="F9" s="278"/>
      <c r="G9" s="165"/>
      <c r="H9" s="165"/>
      <c r="I9" s="165"/>
      <c r="J9" s="165"/>
      <c r="K9" s="165"/>
      <c r="L9" s="165"/>
      <c r="M9" s="165"/>
      <c r="N9" s="165"/>
      <c r="O9" s="165"/>
      <c r="P9" s="3"/>
      <c r="Q9" s="4"/>
    </row>
    <row r="10" spans="1:17" ht="15.6">
      <c r="A10" s="163"/>
      <c r="B10" s="274"/>
      <c r="C10" s="277"/>
      <c r="D10" s="277"/>
      <c r="E10" s="277"/>
      <c r="F10" s="278"/>
      <c r="G10" s="165"/>
      <c r="H10" s="165"/>
      <c r="I10" s="165"/>
      <c r="J10" s="165"/>
      <c r="K10" s="165"/>
      <c r="L10" s="165"/>
      <c r="M10" s="165"/>
      <c r="N10" s="165"/>
      <c r="O10" s="165"/>
      <c r="P10" s="3"/>
      <c r="Q10" s="4"/>
    </row>
    <row r="11" spans="1:17" ht="15.6">
      <c r="A11" s="163"/>
      <c r="B11" s="354" t="s">
        <v>247</v>
      </c>
      <c r="C11" s="276"/>
      <c r="D11" s="319"/>
      <c r="E11" s="277"/>
      <c r="F11" s="278"/>
      <c r="G11" s="165"/>
      <c r="H11" s="165"/>
      <c r="I11" s="165"/>
      <c r="J11" s="165"/>
      <c r="K11" s="165"/>
      <c r="L11" s="165"/>
      <c r="M11" s="165"/>
      <c r="N11" s="165"/>
      <c r="O11" s="165"/>
      <c r="P11" s="3"/>
      <c r="Q11" s="4"/>
    </row>
    <row r="12" spans="1:17" ht="15.6">
      <c r="A12" s="163"/>
      <c r="B12" s="274"/>
      <c r="C12" s="277"/>
      <c r="D12" s="277"/>
      <c r="E12" s="277"/>
      <c r="F12" s="278"/>
      <c r="G12" s="165"/>
      <c r="H12" s="165"/>
      <c r="I12" s="165"/>
      <c r="J12" s="165"/>
      <c r="K12" s="165"/>
      <c r="L12" s="165"/>
      <c r="M12" s="165"/>
      <c r="N12" s="165"/>
      <c r="O12" s="165"/>
      <c r="P12" s="3"/>
      <c r="Q12" s="4"/>
    </row>
    <row r="13" spans="1:17" ht="15.6">
      <c r="A13" s="163"/>
      <c r="B13" s="280" t="s">
        <v>9</v>
      </c>
      <c r="C13" s="281"/>
      <c r="D13" s="281"/>
      <c r="E13" s="281"/>
      <c r="F13" s="282"/>
      <c r="G13" s="166"/>
      <c r="H13" s="166"/>
      <c r="I13" s="166"/>
      <c r="J13" s="166"/>
      <c r="K13" s="166"/>
      <c r="L13" s="166"/>
      <c r="M13" s="166"/>
      <c r="N13" s="166"/>
      <c r="O13" s="166"/>
      <c r="P13" s="5"/>
      <c r="Q13" s="4"/>
    </row>
    <row r="14" spans="1:17" ht="15.6">
      <c r="A14" s="163"/>
      <c r="B14" s="274"/>
      <c r="C14" s="277"/>
      <c r="D14" s="277"/>
      <c r="E14" s="277"/>
      <c r="F14" s="278"/>
      <c r="G14" s="165"/>
      <c r="H14" s="165"/>
      <c r="I14" s="165"/>
      <c r="J14" s="165"/>
      <c r="K14" s="165"/>
      <c r="L14" s="165"/>
      <c r="M14" s="165"/>
      <c r="N14" s="165"/>
      <c r="O14" s="165"/>
      <c r="P14" s="3"/>
      <c r="Q14" s="4"/>
    </row>
    <row r="15" spans="1:17" ht="15.6">
      <c r="A15" s="163"/>
      <c r="B15" s="361" t="s">
        <v>209</v>
      </c>
      <c r="C15" s="362"/>
      <c r="D15" s="362"/>
      <c r="E15" s="362"/>
      <c r="F15" s="363"/>
      <c r="G15" s="165"/>
      <c r="H15" s="165"/>
      <c r="I15" s="165"/>
      <c r="J15" s="165"/>
      <c r="K15" s="165"/>
      <c r="L15" s="165"/>
      <c r="M15" s="163"/>
      <c r="N15" s="163"/>
      <c r="O15" s="163"/>
      <c r="Q15" s="1"/>
    </row>
    <row r="16" spans="1:17" ht="16.2" thickBot="1">
      <c r="A16" s="163"/>
      <c r="B16" s="274"/>
      <c r="C16" s="277"/>
      <c r="D16" s="277"/>
      <c r="E16" s="277"/>
      <c r="F16" s="278"/>
      <c r="G16" s="165"/>
      <c r="H16" s="165"/>
      <c r="I16" s="165"/>
      <c r="J16" s="165"/>
      <c r="K16" s="165"/>
      <c r="L16" s="165"/>
      <c r="M16" s="163"/>
      <c r="N16" s="163"/>
      <c r="O16" s="163"/>
      <c r="Q16" s="1"/>
    </row>
    <row r="17" spans="1:17" ht="15.6">
      <c r="A17" s="163"/>
      <c r="B17" s="283"/>
      <c r="C17" s="284" t="s">
        <v>3</v>
      </c>
      <c r="D17" s="284" t="s">
        <v>64</v>
      </c>
      <c r="E17" s="284" t="s">
        <v>215</v>
      </c>
      <c r="F17" s="285" t="s">
        <v>11</v>
      </c>
      <c r="G17" s="165"/>
      <c r="H17" s="165"/>
      <c r="I17" s="165"/>
      <c r="J17" s="165"/>
      <c r="K17" s="165"/>
      <c r="L17" s="165"/>
      <c r="M17" s="165"/>
      <c r="N17" s="165"/>
      <c r="O17" s="165"/>
      <c r="P17" s="3"/>
      <c r="Q17" s="4"/>
    </row>
    <row r="18" spans="1:17" ht="24.9" customHeight="1">
      <c r="A18" s="163"/>
      <c r="B18" s="286">
        <v>1</v>
      </c>
      <c r="C18" s="287" t="s">
        <v>24</v>
      </c>
      <c r="D18" s="288" t="s">
        <v>132</v>
      </c>
      <c r="E18" s="288" t="s">
        <v>212</v>
      </c>
      <c r="F18" s="289" t="s">
        <v>23</v>
      </c>
      <c r="G18" s="165"/>
      <c r="H18" s="165"/>
      <c r="I18" s="165"/>
      <c r="J18" s="165"/>
      <c r="K18" s="165"/>
      <c r="L18" s="165"/>
      <c r="M18" s="165"/>
      <c r="N18" s="165"/>
      <c r="O18" s="165"/>
      <c r="P18" s="3"/>
      <c r="Q18" s="4"/>
    </row>
    <row r="19" spans="1:17" ht="24.9" customHeight="1">
      <c r="A19" s="163"/>
      <c r="B19" s="290">
        <v>2</v>
      </c>
      <c r="C19" s="291" t="s">
        <v>22</v>
      </c>
      <c r="D19" s="292" t="s">
        <v>133</v>
      </c>
      <c r="E19" s="292" t="s">
        <v>213</v>
      </c>
      <c r="F19" s="293" t="s">
        <v>72</v>
      </c>
      <c r="G19" s="165"/>
      <c r="H19" s="165"/>
      <c r="I19" s="165"/>
      <c r="J19" s="165"/>
      <c r="K19" s="165"/>
      <c r="L19" s="165"/>
      <c r="M19" s="165"/>
      <c r="N19" s="165"/>
      <c r="O19" s="165"/>
      <c r="P19" s="3"/>
      <c r="Q19" s="4"/>
    </row>
    <row r="20" spans="1:17" ht="24.9" customHeight="1">
      <c r="A20" s="163"/>
      <c r="B20" s="294">
        <v>3</v>
      </c>
      <c r="C20" s="295" t="s">
        <v>21</v>
      </c>
      <c r="D20" s="288" t="s">
        <v>225</v>
      </c>
      <c r="E20" s="288" t="s">
        <v>226</v>
      </c>
      <c r="F20" s="296" t="s">
        <v>72</v>
      </c>
      <c r="G20" s="165"/>
      <c r="H20" s="165"/>
      <c r="I20" s="165"/>
      <c r="J20" s="165"/>
      <c r="K20" s="165"/>
      <c r="L20" s="165"/>
      <c r="M20" s="165"/>
      <c r="N20" s="165"/>
      <c r="O20" s="165"/>
      <c r="P20" s="3"/>
      <c r="Q20" s="4"/>
    </row>
    <row r="21" spans="1:17" ht="24.9" customHeight="1">
      <c r="A21" s="163"/>
      <c r="B21" s="294">
        <v>4</v>
      </c>
      <c r="C21" s="295" t="s">
        <v>20</v>
      </c>
      <c r="D21" s="288" t="s">
        <v>131</v>
      </c>
      <c r="E21" s="288" t="s">
        <v>227</v>
      </c>
      <c r="F21" s="296" t="s">
        <v>72</v>
      </c>
      <c r="G21" s="165"/>
      <c r="H21" s="165"/>
      <c r="I21" s="165"/>
      <c r="J21" s="165"/>
      <c r="K21" s="165"/>
      <c r="L21" s="165"/>
      <c r="M21" s="165"/>
      <c r="N21" s="165"/>
      <c r="O21" s="165"/>
      <c r="P21" s="3"/>
      <c r="Q21" s="4"/>
    </row>
    <row r="22" spans="1:17" ht="24.9" customHeight="1">
      <c r="A22" s="163"/>
      <c r="B22" s="294">
        <v>5</v>
      </c>
      <c r="C22" s="295" t="s">
        <v>10</v>
      </c>
      <c r="D22" s="297" t="s">
        <v>73</v>
      </c>
      <c r="E22" s="297" t="s">
        <v>214</v>
      </c>
      <c r="F22" s="298" t="s">
        <v>65</v>
      </c>
      <c r="G22" s="165"/>
      <c r="H22" s="165"/>
      <c r="I22" s="165"/>
      <c r="J22" s="165"/>
      <c r="K22" s="165"/>
      <c r="L22" s="165"/>
      <c r="M22" s="165"/>
      <c r="N22" s="165"/>
      <c r="O22" s="165"/>
      <c r="P22" s="3"/>
      <c r="Q22" s="4"/>
    </row>
    <row r="23" spans="1:17" ht="35.25" customHeight="1" thickBot="1">
      <c r="A23" s="163"/>
      <c r="B23" s="299">
        <v>6</v>
      </c>
      <c r="C23" s="300" t="s">
        <v>128</v>
      </c>
      <c r="D23" s="301" t="s">
        <v>228</v>
      </c>
      <c r="E23" s="301" t="s">
        <v>228</v>
      </c>
      <c r="F23" s="302" t="s">
        <v>229</v>
      </c>
      <c r="G23" s="165"/>
      <c r="H23" s="165"/>
      <c r="I23" s="165"/>
      <c r="J23" s="165"/>
      <c r="K23" s="165"/>
      <c r="L23" s="165"/>
      <c r="M23" s="165"/>
      <c r="N23" s="165"/>
      <c r="O23" s="165"/>
      <c r="P23" s="3"/>
      <c r="Q23" s="4"/>
    </row>
    <row r="24" spans="1:17" ht="15.6">
      <c r="A24" s="163"/>
      <c r="B24" s="373" t="s">
        <v>127</v>
      </c>
      <c r="C24" s="374"/>
      <c r="D24" s="320"/>
      <c r="E24" s="303"/>
      <c r="F24" s="304"/>
      <c r="G24" s="165"/>
      <c r="H24" s="165"/>
      <c r="I24" s="165"/>
      <c r="J24" s="165"/>
      <c r="K24" s="165"/>
      <c r="L24" s="165"/>
      <c r="M24" s="165"/>
      <c r="N24" s="165"/>
      <c r="O24" s="165"/>
      <c r="P24" s="3"/>
      <c r="Q24" s="4"/>
    </row>
    <row r="25" spans="1:17" ht="15.6">
      <c r="A25" s="163"/>
      <c r="B25" s="305"/>
      <c r="C25" s="272"/>
      <c r="D25" s="272"/>
      <c r="E25" s="321"/>
      <c r="F25" s="273"/>
      <c r="G25" s="165"/>
      <c r="H25" s="165"/>
      <c r="I25" s="165"/>
      <c r="J25" s="165"/>
      <c r="K25" s="165"/>
      <c r="L25" s="165"/>
      <c r="M25" s="165"/>
      <c r="N25" s="165"/>
      <c r="O25" s="165"/>
      <c r="P25" s="3"/>
      <c r="Q25" s="4"/>
    </row>
    <row r="26" spans="1:17" ht="17.25" customHeight="1">
      <c r="A26" s="163"/>
      <c r="B26" s="367" t="s">
        <v>245</v>
      </c>
      <c r="C26" s="368"/>
      <c r="D26" s="368"/>
      <c r="E26" s="368"/>
      <c r="F26" s="369"/>
      <c r="G26" s="165"/>
      <c r="H26" s="165"/>
      <c r="I26" s="165"/>
      <c r="J26" s="165"/>
      <c r="K26" s="165"/>
      <c r="L26" s="165"/>
      <c r="M26" s="165"/>
      <c r="N26" s="165"/>
      <c r="O26" s="165"/>
      <c r="P26" s="3"/>
      <c r="Q26" s="4"/>
    </row>
    <row r="27" spans="1:17" ht="12.75" customHeight="1">
      <c r="A27" s="163"/>
      <c r="B27" s="274"/>
      <c r="C27" s="277"/>
      <c r="D27" s="277"/>
      <c r="E27" s="277"/>
      <c r="F27" s="322"/>
      <c r="G27" s="165"/>
      <c r="H27" s="165"/>
      <c r="I27" s="165"/>
      <c r="J27" s="165"/>
      <c r="K27" s="165"/>
      <c r="L27" s="165"/>
      <c r="M27" s="165"/>
      <c r="N27" s="165"/>
      <c r="O27" s="165"/>
      <c r="P27" s="3"/>
      <c r="Q27" s="4"/>
    </row>
    <row r="28" spans="1:17" ht="15.6">
      <c r="A28" s="163"/>
      <c r="B28" s="275" t="s">
        <v>5</v>
      </c>
      <c r="C28" s="277"/>
      <c r="D28" s="277"/>
      <c r="E28" s="277"/>
      <c r="F28" s="278"/>
      <c r="G28" s="165"/>
      <c r="H28" s="165"/>
      <c r="I28" s="165"/>
      <c r="J28" s="165"/>
      <c r="K28" s="165"/>
      <c r="L28" s="165"/>
      <c r="M28" s="165"/>
      <c r="N28" s="165"/>
      <c r="O28" s="165"/>
      <c r="P28" s="3"/>
      <c r="Q28" s="4"/>
    </row>
    <row r="29" spans="1:17" ht="15.6">
      <c r="A29" s="163"/>
      <c r="B29" s="274"/>
      <c r="C29" s="277"/>
      <c r="D29" s="277"/>
      <c r="E29" s="277"/>
      <c r="F29" s="278"/>
      <c r="G29" s="165"/>
      <c r="H29" s="165"/>
      <c r="I29" s="165"/>
      <c r="J29" s="165"/>
      <c r="K29" s="165"/>
      <c r="L29" s="165"/>
      <c r="M29" s="165"/>
      <c r="N29" s="165"/>
      <c r="O29" s="165"/>
      <c r="P29" s="3"/>
      <c r="Q29" s="4"/>
    </row>
    <row r="30" spans="1:17" ht="21" customHeight="1">
      <c r="A30" s="163"/>
      <c r="B30" s="364" t="s">
        <v>210</v>
      </c>
      <c r="C30" s="365"/>
      <c r="D30" s="365"/>
      <c r="E30" s="365"/>
      <c r="F30" s="366"/>
      <c r="G30" s="165"/>
      <c r="H30" s="165"/>
      <c r="I30" s="165"/>
      <c r="J30" s="165"/>
      <c r="K30" s="165"/>
      <c r="L30" s="165"/>
      <c r="M30" s="165"/>
      <c r="N30" s="165"/>
      <c r="O30" s="165"/>
      <c r="P30" s="3"/>
      <c r="Q30" s="4"/>
    </row>
    <row r="31" spans="1:17" ht="16.2" thickBot="1">
      <c r="A31" s="163"/>
      <c r="B31" s="274"/>
      <c r="C31" s="277"/>
      <c r="D31" s="277"/>
      <c r="E31" s="277"/>
      <c r="F31" s="278"/>
      <c r="G31" s="165"/>
      <c r="H31" s="165"/>
      <c r="I31" s="165"/>
      <c r="J31" s="165"/>
      <c r="K31" s="165"/>
      <c r="L31" s="165"/>
      <c r="M31" s="165"/>
      <c r="N31" s="165"/>
      <c r="O31" s="165"/>
      <c r="P31" s="3"/>
      <c r="Q31" s="4"/>
    </row>
    <row r="32" spans="1:17" ht="15.6">
      <c r="A32" s="163"/>
      <c r="B32" s="283"/>
      <c r="C32" s="284" t="s">
        <v>8</v>
      </c>
      <c r="D32" s="284" t="s">
        <v>64</v>
      </c>
      <c r="E32" s="284" t="s">
        <v>215</v>
      </c>
      <c r="F32" s="285" t="s">
        <v>11</v>
      </c>
      <c r="G32" s="165"/>
      <c r="H32" s="165"/>
      <c r="I32" s="165"/>
      <c r="J32" s="165"/>
      <c r="K32" s="165"/>
      <c r="L32" s="165"/>
      <c r="M32" s="165"/>
      <c r="N32" s="165"/>
      <c r="O32" s="165"/>
      <c r="P32" s="3"/>
      <c r="Q32" s="4"/>
    </row>
    <row r="33" spans="1:17" ht="33" customHeight="1">
      <c r="A33" s="163"/>
      <c r="B33" s="294" t="s">
        <v>4</v>
      </c>
      <c r="C33" s="295" t="s">
        <v>134</v>
      </c>
      <c r="D33" s="297" t="s">
        <v>230</v>
      </c>
      <c r="E33" s="297" t="s">
        <v>231</v>
      </c>
      <c r="F33" s="298" t="s">
        <v>232</v>
      </c>
      <c r="G33" s="163"/>
      <c r="H33" s="163"/>
      <c r="I33" s="163"/>
      <c r="J33" s="163"/>
      <c r="K33" s="163"/>
      <c r="L33" s="163"/>
      <c r="M33" s="163"/>
      <c r="N33" s="163"/>
      <c r="O33" s="163"/>
    </row>
    <row r="34" spans="1:17" ht="13.8">
      <c r="A34" s="163"/>
      <c r="B34" s="294">
        <v>2</v>
      </c>
      <c r="C34" s="295" t="s">
        <v>135</v>
      </c>
      <c r="D34" s="297" t="s">
        <v>233</v>
      </c>
      <c r="E34" s="297" t="s">
        <v>233</v>
      </c>
      <c r="F34" s="298" t="s">
        <v>235</v>
      </c>
      <c r="G34" s="163"/>
      <c r="H34" s="163"/>
      <c r="I34" s="163"/>
      <c r="J34" s="163"/>
      <c r="K34" s="163"/>
      <c r="L34" s="163"/>
      <c r="M34" s="163"/>
      <c r="N34" s="163"/>
      <c r="O34" s="163"/>
    </row>
    <row r="35" spans="1:17" ht="38.25" customHeight="1">
      <c r="A35" s="163"/>
      <c r="B35" s="294">
        <v>3</v>
      </c>
      <c r="C35" s="295" t="s">
        <v>12</v>
      </c>
      <c r="D35" s="297" t="s">
        <v>234</v>
      </c>
      <c r="E35" s="297" t="s">
        <v>234</v>
      </c>
      <c r="F35" s="298" t="s">
        <v>236</v>
      </c>
      <c r="G35" s="163"/>
      <c r="H35" s="163"/>
      <c r="I35" s="163"/>
      <c r="J35" s="163"/>
      <c r="K35" s="163"/>
      <c r="L35" s="163"/>
      <c r="M35" s="163"/>
      <c r="N35" s="163"/>
      <c r="O35" s="163"/>
    </row>
    <row r="36" spans="1:17" ht="14.4" thickBot="1">
      <c r="A36" s="163"/>
      <c r="B36" s="299"/>
      <c r="C36" s="300" t="s">
        <v>13</v>
      </c>
      <c r="D36" s="300"/>
      <c r="E36" s="300"/>
      <c r="F36" s="302" t="s">
        <v>19</v>
      </c>
      <c r="G36" s="163"/>
      <c r="H36" s="163"/>
      <c r="I36" s="163"/>
      <c r="J36" s="163"/>
      <c r="K36" s="163"/>
      <c r="L36" s="163"/>
      <c r="M36" s="163"/>
      <c r="N36" s="163"/>
      <c r="O36" s="163"/>
    </row>
    <row r="37" spans="1:17" ht="13.8">
      <c r="A37" s="163"/>
      <c r="B37" s="274"/>
      <c r="C37" s="353" t="s">
        <v>246</v>
      </c>
      <c r="D37" s="303"/>
      <c r="E37" s="277"/>
      <c r="F37" s="278"/>
      <c r="G37" s="163"/>
      <c r="H37" s="163"/>
      <c r="I37" s="163"/>
      <c r="J37" s="163"/>
      <c r="K37" s="163"/>
      <c r="L37" s="163"/>
      <c r="M37" s="163"/>
      <c r="N37" s="163"/>
      <c r="O37" s="163"/>
    </row>
    <row r="38" spans="1:17" ht="13.8">
      <c r="A38" s="163"/>
      <c r="B38" s="274"/>
      <c r="C38" s="277"/>
      <c r="D38" s="277"/>
      <c r="E38" s="277"/>
      <c r="F38" s="278"/>
      <c r="G38" s="163"/>
      <c r="H38" s="163"/>
      <c r="I38" s="163"/>
      <c r="J38" s="163"/>
      <c r="K38" s="163"/>
      <c r="L38" s="163"/>
      <c r="M38" s="163"/>
      <c r="N38" s="163"/>
      <c r="O38" s="163"/>
      <c r="Q38" s="1"/>
    </row>
    <row r="39" spans="1:17" ht="13.8">
      <c r="A39" s="163"/>
      <c r="B39" s="370" t="s">
        <v>211</v>
      </c>
      <c r="C39" s="371"/>
      <c r="D39" s="371"/>
      <c r="E39" s="371"/>
      <c r="F39" s="372"/>
      <c r="G39" s="163"/>
      <c r="H39" s="163"/>
      <c r="I39" s="163"/>
      <c r="J39" s="163"/>
      <c r="K39" s="163"/>
      <c r="L39" s="163"/>
      <c r="M39" s="163"/>
      <c r="N39" s="163"/>
      <c r="O39" s="163"/>
      <c r="Q39" s="1"/>
    </row>
    <row r="40" spans="1:17" ht="18" customHeight="1">
      <c r="A40" s="163"/>
      <c r="B40" s="306" t="s">
        <v>18</v>
      </c>
      <c r="C40" s="307"/>
      <c r="D40" s="318"/>
      <c r="E40" s="307"/>
      <c r="F40" s="308"/>
      <c r="G40" s="163"/>
      <c r="H40" s="163"/>
      <c r="I40" s="163"/>
      <c r="J40" s="163"/>
      <c r="K40" s="163"/>
      <c r="L40" s="163"/>
      <c r="M40" s="163"/>
      <c r="N40" s="163"/>
      <c r="O40" s="163"/>
      <c r="Q40" s="1"/>
    </row>
    <row r="41" spans="1:17" ht="8.25" customHeight="1">
      <c r="A41" s="163"/>
      <c r="B41" s="309"/>
      <c r="C41" s="307"/>
      <c r="D41" s="318"/>
      <c r="E41" s="307"/>
      <c r="F41" s="308"/>
      <c r="G41" s="163"/>
      <c r="H41" s="163"/>
      <c r="I41" s="163"/>
      <c r="J41" s="163"/>
      <c r="K41" s="163"/>
      <c r="L41" s="163"/>
      <c r="M41" s="163"/>
      <c r="N41" s="163"/>
      <c r="O41" s="163"/>
      <c r="Q41" s="1"/>
    </row>
    <row r="42" spans="1:17" ht="13.5" customHeight="1" thickBot="1">
      <c r="A42" s="163"/>
      <c r="B42" s="310" t="s">
        <v>71</v>
      </c>
      <c r="C42" s="311"/>
      <c r="D42" s="311"/>
      <c r="E42" s="311"/>
      <c r="F42" s="312"/>
      <c r="G42" s="163"/>
      <c r="H42" s="163"/>
      <c r="I42" s="163"/>
      <c r="J42" s="163"/>
      <c r="K42" s="163"/>
      <c r="L42" s="163"/>
      <c r="M42" s="163"/>
      <c r="N42" s="163"/>
      <c r="O42" s="163"/>
      <c r="Q42" s="1"/>
    </row>
    <row r="43" spans="1:17" ht="13.8">
      <c r="A43" s="163"/>
      <c r="B43" s="359"/>
      <c r="C43" s="359"/>
      <c r="D43" s="359"/>
      <c r="E43" s="359"/>
      <c r="F43" s="359"/>
      <c r="G43" s="163"/>
      <c r="H43" s="163"/>
    </row>
    <row r="44" spans="1:17" ht="13.8">
      <c r="A44" s="163"/>
      <c r="B44" s="359"/>
      <c r="C44" s="359"/>
      <c r="D44" s="359"/>
      <c r="E44" s="359"/>
      <c r="F44" s="359"/>
      <c r="G44" s="163"/>
      <c r="H44" s="163"/>
    </row>
    <row r="45" spans="1:17" ht="13.8">
      <c r="A45" s="163"/>
      <c r="B45" s="359"/>
      <c r="C45" s="359"/>
      <c r="D45" s="359"/>
      <c r="E45" s="359"/>
      <c r="F45" s="359"/>
      <c r="G45" s="163"/>
      <c r="H45" s="163"/>
    </row>
    <row r="46" spans="1:17" ht="13.8">
      <c r="A46" s="163"/>
      <c r="B46" s="359"/>
      <c r="C46" s="359"/>
      <c r="D46" s="359"/>
      <c r="E46" s="359"/>
      <c r="F46" s="359"/>
      <c r="G46" s="163"/>
      <c r="H46" s="163"/>
    </row>
    <row r="47" spans="1:17" ht="13.8">
      <c r="A47" s="163"/>
      <c r="B47" s="359"/>
      <c r="C47" s="359"/>
      <c r="D47" s="359"/>
      <c r="E47" s="359"/>
      <c r="F47" s="359"/>
      <c r="G47" s="163"/>
      <c r="H47" s="163"/>
    </row>
    <row r="48" spans="1:17" ht="13.8">
      <c r="A48" s="163"/>
      <c r="B48" s="359"/>
      <c r="C48" s="359"/>
      <c r="D48" s="359"/>
      <c r="E48" s="359"/>
      <c r="F48" s="359"/>
      <c r="G48" s="163"/>
      <c r="H48" s="163"/>
    </row>
    <row r="49" spans="2:6" ht="13.8">
      <c r="B49" s="313"/>
      <c r="C49" s="313"/>
      <c r="D49" s="313"/>
      <c r="E49" s="313"/>
      <c r="F49" s="313"/>
    </row>
    <row r="50" spans="2:6" ht="13.8">
      <c r="B50" s="313"/>
      <c r="C50" s="313"/>
      <c r="D50" s="313"/>
      <c r="E50" s="313"/>
      <c r="F50" s="313"/>
    </row>
    <row r="51" spans="2:6" ht="13.8">
      <c r="B51" s="313"/>
      <c r="C51" s="313"/>
      <c r="D51" s="313"/>
      <c r="E51" s="313"/>
      <c r="F51" s="313"/>
    </row>
    <row r="52" spans="2:6" ht="13.8">
      <c r="B52" s="313"/>
      <c r="C52" s="313"/>
      <c r="D52" s="313"/>
      <c r="E52" s="313"/>
      <c r="F52" s="313"/>
    </row>
    <row r="53" spans="2:6" ht="13.8">
      <c r="B53" s="313"/>
      <c r="C53" s="313"/>
      <c r="D53" s="313"/>
      <c r="E53" s="313"/>
      <c r="F53" s="313"/>
    </row>
    <row r="54" spans="2:6" ht="13.8">
      <c r="B54" s="313"/>
      <c r="C54" s="313"/>
      <c r="D54" s="313"/>
      <c r="E54" s="313"/>
      <c r="F54" s="313"/>
    </row>
    <row r="55" spans="2:6" ht="13.8">
      <c r="B55" s="313"/>
      <c r="C55" s="313"/>
      <c r="D55" s="313"/>
      <c r="E55" s="313"/>
      <c r="F55" s="313"/>
    </row>
    <row r="56" spans="2:6" ht="13.8">
      <c r="B56" s="313"/>
      <c r="C56" s="313"/>
      <c r="D56" s="313"/>
      <c r="E56" s="313"/>
      <c r="F56" s="313"/>
    </row>
    <row r="57" spans="2:6" ht="13.8">
      <c r="B57" s="313"/>
      <c r="C57" s="313"/>
      <c r="D57" s="313"/>
      <c r="E57" s="313"/>
      <c r="F57" s="313"/>
    </row>
    <row r="58" spans="2:6" ht="13.8">
      <c r="B58" s="313"/>
      <c r="C58" s="313"/>
      <c r="D58" s="313"/>
      <c r="E58" s="313"/>
      <c r="F58" s="313"/>
    </row>
    <row r="59" spans="2:6" ht="13.8">
      <c r="B59" s="313"/>
      <c r="C59" s="313"/>
      <c r="D59" s="313"/>
      <c r="E59" s="313"/>
      <c r="F59" s="313"/>
    </row>
    <row r="60" spans="2:6" ht="13.8">
      <c r="B60" s="313"/>
      <c r="C60" s="313"/>
      <c r="D60" s="313"/>
      <c r="E60" s="313"/>
      <c r="F60" s="313"/>
    </row>
    <row r="61" spans="2:6" ht="13.8">
      <c r="B61" s="313"/>
      <c r="C61" s="313"/>
      <c r="D61" s="313"/>
      <c r="E61" s="313"/>
      <c r="F61" s="313"/>
    </row>
    <row r="62" spans="2:6" ht="13.8">
      <c r="B62" s="313"/>
      <c r="C62" s="313"/>
      <c r="D62" s="313"/>
      <c r="E62" s="313"/>
      <c r="F62" s="313"/>
    </row>
    <row r="63" spans="2:6" ht="13.8">
      <c r="B63" s="313"/>
      <c r="C63" s="313"/>
      <c r="D63" s="313"/>
      <c r="E63" s="313"/>
      <c r="F63" s="313"/>
    </row>
    <row r="64" spans="2:6" ht="13.8">
      <c r="B64" s="313"/>
      <c r="C64" s="313"/>
      <c r="D64" s="313"/>
      <c r="E64" s="313"/>
      <c r="F64" s="313"/>
    </row>
    <row r="65" spans="2:6" ht="13.8">
      <c r="B65" s="313"/>
      <c r="C65" s="313"/>
      <c r="D65" s="313"/>
      <c r="E65" s="313"/>
      <c r="F65" s="313"/>
    </row>
    <row r="66" spans="2:6" ht="13.8">
      <c r="B66" s="313"/>
      <c r="C66" s="313"/>
      <c r="D66" s="313"/>
      <c r="E66" s="313"/>
      <c r="F66" s="313"/>
    </row>
    <row r="67" spans="2:6" ht="13.8">
      <c r="B67" s="313"/>
      <c r="C67" s="313"/>
      <c r="D67" s="313"/>
      <c r="E67" s="313"/>
      <c r="F67" s="313"/>
    </row>
    <row r="68" spans="2:6" ht="13.8">
      <c r="B68" s="313"/>
      <c r="C68" s="313"/>
      <c r="D68" s="313"/>
      <c r="E68" s="313"/>
      <c r="F68" s="313"/>
    </row>
    <row r="69" spans="2:6" ht="13.8">
      <c r="B69" s="313"/>
      <c r="C69" s="313"/>
      <c r="D69" s="313"/>
      <c r="E69" s="313"/>
      <c r="F69" s="313"/>
    </row>
    <row r="70" spans="2:6" ht="13.8">
      <c r="B70" s="313"/>
      <c r="C70" s="313"/>
      <c r="D70" s="313"/>
      <c r="E70" s="313"/>
      <c r="F70" s="313"/>
    </row>
    <row r="71" spans="2:6" ht="13.8">
      <c r="B71" s="313"/>
      <c r="C71" s="313"/>
      <c r="D71" s="313"/>
      <c r="E71" s="313"/>
      <c r="F71" s="313"/>
    </row>
    <row r="72" spans="2:6" ht="13.8">
      <c r="B72" s="313"/>
      <c r="C72" s="313"/>
      <c r="D72" s="313"/>
      <c r="E72" s="313"/>
      <c r="F72" s="313"/>
    </row>
    <row r="73" spans="2:6" ht="13.8">
      <c r="B73" s="313"/>
      <c r="C73" s="313"/>
      <c r="D73" s="313"/>
      <c r="E73" s="313"/>
      <c r="F73" s="313"/>
    </row>
    <row r="74" spans="2:6" ht="13.8">
      <c r="B74" s="313"/>
      <c r="C74" s="313"/>
      <c r="D74" s="313"/>
      <c r="E74" s="313"/>
      <c r="F74" s="313"/>
    </row>
    <row r="75" spans="2:6" ht="13.8">
      <c r="B75" s="313"/>
      <c r="C75" s="313"/>
      <c r="D75" s="313"/>
      <c r="E75" s="313"/>
      <c r="F75" s="313"/>
    </row>
    <row r="76" spans="2:6" ht="13.8">
      <c r="B76" s="313"/>
      <c r="C76" s="313"/>
      <c r="D76" s="313"/>
      <c r="E76" s="313"/>
      <c r="F76" s="313"/>
    </row>
    <row r="77" spans="2:6" ht="13.8">
      <c r="B77" s="313"/>
      <c r="C77" s="313"/>
      <c r="D77" s="313"/>
      <c r="E77" s="313"/>
      <c r="F77" s="313"/>
    </row>
    <row r="78" spans="2:6" ht="13.8">
      <c r="B78" s="313"/>
      <c r="C78" s="313"/>
      <c r="D78" s="313"/>
      <c r="E78" s="313"/>
      <c r="F78" s="313"/>
    </row>
    <row r="79" spans="2:6">
      <c r="B79" s="263"/>
      <c r="C79" s="263"/>
      <c r="D79" s="263"/>
      <c r="E79" s="263"/>
      <c r="F79" s="263"/>
    </row>
    <row r="80" spans="2:6">
      <c r="B80" s="263"/>
      <c r="C80" s="263"/>
      <c r="D80" s="263"/>
      <c r="E80" s="263"/>
      <c r="F80" s="263"/>
    </row>
    <row r="81" spans="2:6">
      <c r="B81" s="263"/>
      <c r="C81" s="263"/>
      <c r="D81" s="263"/>
      <c r="E81" s="263"/>
      <c r="F81" s="263"/>
    </row>
  </sheetData>
  <mergeCells count="5">
    <mergeCell ref="B15:F15"/>
    <mergeCell ref="B30:F30"/>
    <mergeCell ref="B26:F26"/>
    <mergeCell ref="B39:F39"/>
    <mergeCell ref="B24:C24"/>
  </mergeCells>
  <pageMargins left="0.15748031496062992" right="0.15748031496062992" top="0.39370078740157483" bottom="0.39370078740157483" header="0" footer="0.15748031496062992"/>
  <pageSetup paperSize="9" orientation="portrait" verticalDpi="0" r:id="rId1"/>
  <headerFooter alignWithMargins="0">
    <oddFooter>&amp;C- &amp;P -</oddFooter>
  </headerFooter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W222"/>
  <sheetViews>
    <sheetView topLeftCell="B17" zoomScaleSheetLayoutView="40" workbookViewId="0">
      <selection activeCell="K39" sqref="K39"/>
    </sheetView>
    <sheetView tabSelected="1" workbookViewId="1">
      <selection activeCell="G2" sqref="G1:G1048576"/>
    </sheetView>
  </sheetViews>
  <sheetFormatPr defaultColWidth="9.109375" defaultRowHeight="13.2"/>
  <cols>
    <col min="1" max="1" width="18.109375" style="7" customWidth="1"/>
    <col min="2" max="2" width="9.33203125" style="10" customWidth="1"/>
    <col min="3" max="3" width="67.44140625" style="9" customWidth="1"/>
    <col min="4" max="4" width="8.44140625" style="14" customWidth="1"/>
    <col min="5" max="5" width="10.44140625" style="14" customWidth="1"/>
    <col min="6" max="6" width="7.6640625" style="14" customWidth="1"/>
    <col min="7" max="7" width="15.88671875" style="13" customWidth="1"/>
    <col min="8" max="9" width="13.44140625" style="13" customWidth="1"/>
    <col min="10" max="10" width="12.33203125" style="13" customWidth="1"/>
    <col min="11" max="11" width="12.6640625" style="13" customWidth="1"/>
    <col min="12" max="12" width="12.88671875" style="13" customWidth="1"/>
    <col min="13" max="13" width="11.44140625" style="13" customWidth="1"/>
    <col min="14" max="14" width="13.6640625" style="13" customWidth="1"/>
    <col min="15" max="15" width="13" style="13" hidden="1" customWidth="1"/>
    <col min="16" max="16" width="9.44140625" style="7" bestFit="1" customWidth="1"/>
    <col min="17" max="17" width="10.33203125" style="7" customWidth="1"/>
    <col min="18" max="18" width="14.33203125" style="7" customWidth="1"/>
    <col min="19" max="19" width="12.6640625" style="7" customWidth="1"/>
    <col min="20" max="20" width="20.109375" style="7" customWidth="1"/>
    <col min="21" max="21" width="15.44140625" style="7" customWidth="1"/>
    <col min="22" max="16384" width="9.109375" style="7"/>
  </cols>
  <sheetData>
    <row r="1" spans="1:23" ht="15">
      <c r="A1" s="95" t="s">
        <v>39</v>
      </c>
      <c r="B1" s="96"/>
      <c r="C1" s="97"/>
      <c r="D1" s="97"/>
      <c r="E1" s="97"/>
      <c r="F1" s="360"/>
      <c r="G1" s="15"/>
      <c r="H1" s="15"/>
      <c r="I1" s="15"/>
      <c r="J1" s="15"/>
      <c r="K1" s="15"/>
      <c r="L1" s="15"/>
      <c r="M1" s="16"/>
      <c r="N1" s="15"/>
      <c r="O1" s="15"/>
      <c r="P1" s="17"/>
      <c r="Q1" s="17"/>
      <c r="R1" s="17"/>
      <c r="S1" s="17"/>
      <c r="T1" s="17"/>
    </row>
    <row r="2" spans="1:23" ht="13.8">
      <c r="A2" s="95" t="s">
        <v>51</v>
      </c>
      <c r="B2" s="96"/>
      <c r="C2" s="377"/>
      <c r="D2" s="377"/>
      <c r="E2" s="377"/>
      <c r="F2" s="377"/>
      <c r="G2" s="15"/>
      <c r="H2" s="15"/>
      <c r="I2" s="15"/>
      <c r="J2" s="15"/>
      <c r="K2" s="15"/>
      <c r="L2" s="15"/>
      <c r="M2" s="18"/>
      <c r="N2" s="18"/>
      <c r="O2" s="18"/>
      <c r="P2" s="17"/>
      <c r="Q2" s="17"/>
      <c r="R2" s="17"/>
      <c r="S2" s="17"/>
      <c r="T2" s="17"/>
    </row>
    <row r="3" spans="1:23" ht="13.8">
      <c r="A3" s="95" t="s">
        <v>168</v>
      </c>
      <c r="B3" s="96"/>
      <c r="C3" s="96"/>
      <c r="D3" s="96"/>
      <c r="E3" s="96"/>
      <c r="F3" s="96"/>
      <c r="G3" s="15"/>
      <c r="H3" s="15"/>
      <c r="I3" s="15"/>
      <c r="J3" s="15"/>
      <c r="K3" s="15"/>
      <c r="L3" s="15"/>
      <c r="M3" s="18"/>
      <c r="N3" s="18"/>
      <c r="O3" s="18"/>
      <c r="P3" s="17"/>
      <c r="Q3" s="17"/>
      <c r="R3" s="17"/>
      <c r="S3" s="17"/>
      <c r="T3" s="17"/>
    </row>
    <row r="4" spans="1:23" ht="13.8">
      <c r="A4" s="95" t="s">
        <v>167</v>
      </c>
      <c r="B4" s="96"/>
      <c r="C4" s="96"/>
      <c r="D4" s="96"/>
      <c r="E4" s="96"/>
      <c r="F4" s="96"/>
      <c r="G4" s="15"/>
      <c r="H4" s="15"/>
      <c r="I4" s="15"/>
      <c r="J4" s="15"/>
      <c r="K4" s="15"/>
      <c r="L4" s="15"/>
      <c r="M4" s="18"/>
      <c r="N4" s="18"/>
      <c r="O4" s="18"/>
      <c r="P4" s="17"/>
      <c r="Q4" s="17"/>
      <c r="R4" s="17"/>
      <c r="S4" s="17"/>
      <c r="T4" s="17"/>
    </row>
    <row r="5" spans="1:23" ht="14.4" thickBot="1">
      <c r="A5" s="95" t="s">
        <v>248</v>
      </c>
      <c r="B5" s="96"/>
      <c r="C5" s="23"/>
      <c r="D5" s="24"/>
      <c r="E5" s="24"/>
      <c r="F5" s="25"/>
      <c r="G5" s="19"/>
      <c r="H5" s="19"/>
      <c r="I5" s="19"/>
      <c r="J5" s="19"/>
      <c r="K5" s="19"/>
      <c r="L5" s="19"/>
      <c r="M5" s="20"/>
      <c r="N5" s="20"/>
      <c r="O5" s="20"/>
      <c r="P5" s="22"/>
      <c r="Q5" s="17"/>
      <c r="R5" s="17"/>
      <c r="S5" s="17"/>
      <c r="T5" s="17"/>
    </row>
    <row r="6" spans="1:23" ht="13.8" thickTop="1">
      <c r="A6" s="169">
        <v>1</v>
      </c>
      <c r="B6" s="134">
        <f>A6+1</f>
        <v>2</v>
      </c>
      <c r="C6" s="134">
        <f t="shared" ref="C6:U6" si="0">B6+1</f>
        <v>3</v>
      </c>
      <c r="D6" s="134">
        <f t="shared" si="0"/>
        <v>4</v>
      </c>
      <c r="E6" s="134">
        <f t="shared" si="0"/>
        <v>5</v>
      </c>
      <c r="F6" s="134">
        <f t="shared" si="0"/>
        <v>6</v>
      </c>
      <c r="G6" s="134" t="e">
        <f>#REF!+1</f>
        <v>#REF!</v>
      </c>
      <c r="H6" s="134" t="e">
        <f t="shared" si="0"/>
        <v>#REF!</v>
      </c>
      <c r="I6" s="134" t="e">
        <f t="shared" si="0"/>
        <v>#REF!</v>
      </c>
      <c r="J6" s="134" t="e">
        <f t="shared" si="0"/>
        <v>#REF!</v>
      </c>
      <c r="K6" s="134" t="e">
        <f t="shared" si="0"/>
        <v>#REF!</v>
      </c>
      <c r="L6" s="134" t="e">
        <f t="shared" si="0"/>
        <v>#REF!</v>
      </c>
      <c r="M6" s="134" t="e">
        <f t="shared" si="0"/>
        <v>#REF!</v>
      </c>
      <c r="N6" s="134" t="e">
        <f t="shared" si="0"/>
        <v>#REF!</v>
      </c>
      <c r="O6" s="134" t="e">
        <f t="shared" si="0"/>
        <v>#REF!</v>
      </c>
      <c r="P6" s="134" t="e">
        <f t="shared" si="0"/>
        <v>#REF!</v>
      </c>
      <c r="Q6" s="134" t="e">
        <f t="shared" si="0"/>
        <v>#REF!</v>
      </c>
      <c r="R6" s="134" t="e">
        <f t="shared" si="0"/>
        <v>#REF!</v>
      </c>
      <c r="S6" s="134" t="e">
        <f t="shared" si="0"/>
        <v>#REF!</v>
      </c>
      <c r="T6" s="134" t="e">
        <f>S6+1</f>
        <v>#REF!</v>
      </c>
      <c r="U6" s="135" t="e">
        <f t="shared" si="0"/>
        <v>#REF!</v>
      </c>
    </row>
    <row r="7" spans="1:23" ht="67.5" customHeight="1">
      <c r="A7" s="136"/>
      <c r="B7" s="111"/>
      <c r="C7" s="112"/>
      <c r="D7" s="113"/>
      <c r="E7" s="113"/>
      <c r="F7" s="112"/>
      <c r="G7" s="106" t="s">
        <v>176</v>
      </c>
      <c r="H7" s="106" t="s">
        <v>177</v>
      </c>
      <c r="I7" s="106" t="s">
        <v>178</v>
      </c>
      <c r="J7" s="106" t="s">
        <v>201</v>
      </c>
      <c r="K7" s="106" t="s">
        <v>179</v>
      </c>
      <c r="L7" s="106" t="s">
        <v>180</v>
      </c>
      <c r="M7" s="106" t="s">
        <v>181</v>
      </c>
      <c r="N7" s="106" t="s">
        <v>182</v>
      </c>
      <c r="O7" s="106" t="s">
        <v>183</v>
      </c>
      <c r="P7" s="106" t="s">
        <v>184</v>
      </c>
      <c r="Q7" s="106" t="s">
        <v>190</v>
      </c>
      <c r="R7" s="106" t="s">
        <v>185</v>
      </c>
      <c r="S7" s="107" t="s">
        <v>186</v>
      </c>
      <c r="T7" s="107" t="s">
        <v>191</v>
      </c>
      <c r="U7" s="114" t="s">
        <v>188</v>
      </c>
      <c r="V7" s="109"/>
      <c r="W7" s="44"/>
    </row>
    <row r="8" spans="1:23" ht="55.5" customHeight="1" thickBot="1">
      <c r="A8" s="137" t="s">
        <v>163</v>
      </c>
      <c r="B8" s="115" t="s">
        <v>37</v>
      </c>
      <c r="C8" s="116" t="s">
        <v>38</v>
      </c>
      <c r="D8" s="117" t="s">
        <v>0</v>
      </c>
      <c r="E8" s="117" t="s">
        <v>1</v>
      </c>
      <c r="F8" s="116" t="s">
        <v>44</v>
      </c>
      <c r="G8" s="106" t="s">
        <v>207</v>
      </c>
      <c r="H8" s="106" t="s">
        <v>202</v>
      </c>
      <c r="I8" s="106" t="s">
        <v>192</v>
      </c>
      <c r="J8" s="106" t="s">
        <v>193</v>
      </c>
      <c r="K8" s="106" t="s">
        <v>203</v>
      </c>
      <c r="L8" s="106" t="s">
        <v>189</v>
      </c>
      <c r="M8" s="108"/>
      <c r="N8" s="108"/>
      <c r="O8" s="108"/>
      <c r="P8" s="106" t="s">
        <v>194</v>
      </c>
      <c r="Q8" s="108"/>
      <c r="R8" s="108" t="s">
        <v>185</v>
      </c>
      <c r="S8" s="110" t="s">
        <v>186</v>
      </c>
      <c r="T8" s="110" t="s">
        <v>187</v>
      </c>
      <c r="U8" s="118" t="s">
        <v>188</v>
      </c>
      <c r="V8" s="109"/>
      <c r="W8" s="44"/>
    </row>
    <row r="9" spans="1:23" s="11" customFormat="1" ht="13.8" thickBot="1">
      <c r="A9" s="138" t="s">
        <v>144</v>
      </c>
      <c r="B9" s="315"/>
      <c r="C9" s="121"/>
      <c r="D9" s="121"/>
      <c r="E9" s="121"/>
      <c r="F9" s="121"/>
      <c r="G9" s="122"/>
      <c r="H9" s="123"/>
      <c r="I9" s="123"/>
      <c r="J9" s="123"/>
      <c r="K9" s="123"/>
      <c r="L9" s="123"/>
      <c r="M9" s="119"/>
      <c r="N9" s="119"/>
      <c r="O9" s="119"/>
      <c r="P9" s="120"/>
      <c r="Q9" s="120"/>
      <c r="R9" s="120"/>
      <c r="S9" s="120"/>
      <c r="T9" s="120"/>
      <c r="U9" s="139"/>
    </row>
    <row r="10" spans="1:23" s="11" customFormat="1" ht="13.8" thickBot="1">
      <c r="A10" s="140" t="s">
        <v>145</v>
      </c>
      <c r="B10" s="128"/>
      <c r="C10" s="128"/>
      <c r="D10" s="129"/>
      <c r="E10" s="129"/>
      <c r="F10" s="130"/>
      <c r="G10" s="131"/>
      <c r="H10" s="131"/>
      <c r="I10" s="131"/>
      <c r="J10" s="131"/>
      <c r="K10" s="131"/>
      <c r="L10" s="131"/>
      <c r="M10" s="132"/>
      <c r="N10" s="132"/>
      <c r="O10" s="132"/>
      <c r="P10" s="133"/>
      <c r="Q10" s="133"/>
      <c r="R10" s="133"/>
      <c r="S10" s="133"/>
      <c r="T10" s="133"/>
      <c r="U10" s="141"/>
    </row>
    <row r="11" spans="1:23" s="11" customFormat="1" ht="24.9" customHeight="1">
      <c r="A11" s="323" t="s">
        <v>241</v>
      </c>
      <c r="B11" s="124" t="s">
        <v>30</v>
      </c>
      <c r="C11" s="125" t="s">
        <v>242</v>
      </c>
      <c r="D11" s="126" t="s">
        <v>16</v>
      </c>
      <c r="E11" s="126" t="s">
        <v>26</v>
      </c>
      <c r="F11" s="127">
        <v>1</v>
      </c>
      <c r="G11" s="170">
        <v>42318</v>
      </c>
      <c r="H11" s="170">
        <f>G11+40</f>
        <v>42358</v>
      </c>
      <c r="I11" s="170">
        <f t="shared" ref="I11" si="1">H11+10</f>
        <v>42368</v>
      </c>
      <c r="J11" s="170">
        <f>I11+15</f>
        <v>42383</v>
      </c>
      <c r="K11" s="170">
        <f>J11+15</f>
        <v>42398</v>
      </c>
      <c r="L11" s="170" t="s">
        <v>200</v>
      </c>
      <c r="M11" s="175" t="s">
        <v>200</v>
      </c>
      <c r="N11" s="175" t="s">
        <v>200</v>
      </c>
      <c r="O11" s="175"/>
      <c r="P11" s="175">
        <f>K11+20</f>
        <v>42418</v>
      </c>
      <c r="Q11" s="175" t="s">
        <v>200</v>
      </c>
      <c r="R11" s="175">
        <f>P11+15</f>
        <v>42433</v>
      </c>
      <c r="S11" s="232"/>
      <c r="T11" s="175"/>
      <c r="U11" s="205"/>
    </row>
    <row r="12" spans="1:23" s="11" customFormat="1" ht="20.399999999999999">
      <c r="A12" s="142"/>
      <c r="B12" s="39" t="s">
        <v>32</v>
      </c>
      <c r="C12" s="40" t="s">
        <v>58</v>
      </c>
      <c r="D12" s="47" t="s">
        <v>16</v>
      </c>
      <c r="E12" s="47" t="s">
        <v>25</v>
      </c>
      <c r="F12" s="41">
        <v>1</v>
      </c>
      <c r="G12" s="170">
        <v>42358</v>
      </c>
      <c r="H12" s="170">
        <f>G12+20</f>
        <v>42378</v>
      </c>
      <c r="I12" s="170">
        <f t="shared" ref="I12:I18" si="2">H12+10</f>
        <v>42388</v>
      </c>
      <c r="J12" s="170">
        <f>I12+30</f>
        <v>42418</v>
      </c>
      <c r="K12" s="170">
        <f>J12+40</f>
        <v>42458</v>
      </c>
      <c r="L12" s="170">
        <f>K12+15</f>
        <v>42473</v>
      </c>
      <c r="M12" s="175">
        <f>L12+28</f>
        <v>42501</v>
      </c>
      <c r="N12" s="175">
        <f t="shared" ref="N12:N18" si="3">M12+10</f>
        <v>42511</v>
      </c>
      <c r="O12" s="175"/>
      <c r="P12" s="175">
        <f t="shared" ref="P12:P18" si="4">N12+20</f>
        <v>42531</v>
      </c>
      <c r="Q12" s="175">
        <f>P12+10</f>
        <v>42541</v>
      </c>
      <c r="R12" s="175">
        <f>Q12+10</f>
        <v>42551</v>
      </c>
      <c r="S12" s="175">
        <f>R12+(22*6)</f>
        <v>42683</v>
      </c>
      <c r="T12" s="175"/>
      <c r="U12" s="207"/>
    </row>
    <row r="13" spans="1:23">
      <c r="A13" s="143"/>
      <c r="B13" s="105" t="s">
        <v>40</v>
      </c>
      <c r="C13" s="42" t="s">
        <v>56</v>
      </c>
      <c r="D13" s="56" t="s">
        <v>16</v>
      </c>
      <c r="E13" s="56" t="s">
        <v>17</v>
      </c>
      <c r="F13" s="43">
        <v>2</v>
      </c>
      <c r="G13" s="171">
        <v>42750</v>
      </c>
      <c r="H13" s="170">
        <f>G13+20</f>
        <v>42770</v>
      </c>
      <c r="I13" s="170">
        <f t="shared" si="2"/>
        <v>42780</v>
      </c>
      <c r="J13" s="170">
        <f t="shared" ref="J13:K17" si="5">I13+15</f>
        <v>42795</v>
      </c>
      <c r="K13" s="170">
        <f t="shared" si="5"/>
        <v>42810</v>
      </c>
      <c r="L13" s="170" t="s">
        <v>200</v>
      </c>
      <c r="M13" s="175" t="s">
        <v>200</v>
      </c>
      <c r="N13" s="175" t="s">
        <v>200</v>
      </c>
      <c r="O13" s="175"/>
      <c r="P13" s="175">
        <f>K13+20</f>
        <v>42830</v>
      </c>
      <c r="Q13" s="175" t="s">
        <v>200</v>
      </c>
      <c r="R13" s="175">
        <f>P13+5</f>
        <v>42835</v>
      </c>
      <c r="S13" s="232"/>
      <c r="T13" s="175"/>
      <c r="U13" s="196"/>
    </row>
    <row r="14" spans="1:23" s="8" customFormat="1" ht="20.399999999999999">
      <c r="A14" s="144"/>
      <c r="B14" s="46" t="s">
        <v>41</v>
      </c>
      <c r="C14" s="40" t="s">
        <v>158</v>
      </c>
      <c r="D14" s="45" t="s">
        <v>16</v>
      </c>
      <c r="E14" s="45" t="s">
        <v>26</v>
      </c>
      <c r="F14" s="47" t="s">
        <v>49</v>
      </c>
      <c r="G14" s="171">
        <v>43169</v>
      </c>
      <c r="H14" s="170">
        <f>G14+20</f>
        <v>43189</v>
      </c>
      <c r="I14" s="170">
        <f t="shared" si="2"/>
        <v>43199</v>
      </c>
      <c r="J14" s="170">
        <f t="shared" si="5"/>
        <v>43214</v>
      </c>
      <c r="K14" s="170">
        <f t="shared" si="5"/>
        <v>43229</v>
      </c>
      <c r="L14" s="170" t="s">
        <v>200</v>
      </c>
      <c r="M14" s="175" t="s">
        <v>200</v>
      </c>
      <c r="N14" s="175" t="s">
        <v>200</v>
      </c>
      <c r="O14" s="175"/>
      <c r="P14" s="175">
        <f>K14+20</f>
        <v>43249</v>
      </c>
      <c r="Q14" s="175" t="s">
        <v>200</v>
      </c>
      <c r="R14" s="175">
        <f>P14+15</f>
        <v>43264</v>
      </c>
      <c r="S14" s="232"/>
      <c r="T14" s="175"/>
      <c r="U14" s="196"/>
    </row>
    <row r="15" spans="1:23" s="8" customFormat="1">
      <c r="A15" s="144"/>
      <c r="B15" s="46" t="s">
        <v>45</v>
      </c>
      <c r="C15" s="40" t="s">
        <v>117</v>
      </c>
      <c r="D15" s="45" t="s">
        <v>16</v>
      </c>
      <c r="E15" s="126" t="s">
        <v>26</v>
      </c>
      <c r="F15" s="47"/>
      <c r="G15" s="171">
        <v>42750</v>
      </c>
      <c r="H15" s="170">
        <f>G15+40</f>
        <v>42790</v>
      </c>
      <c r="I15" s="170">
        <f t="shared" si="2"/>
        <v>42800</v>
      </c>
      <c r="J15" s="170">
        <f t="shared" si="5"/>
        <v>42815</v>
      </c>
      <c r="K15" s="170">
        <f t="shared" si="5"/>
        <v>42830</v>
      </c>
      <c r="L15" s="170" t="s">
        <v>200</v>
      </c>
      <c r="M15" s="175" t="s">
        <v>200</v>
      </c>
      <c r="N15" s="175" t="s">
        <v>200</v>
      </c>
      <c r="O15" s="175"/>
      <c r="P15" s="175">
        <f>K15+20</f>
        <v>42850</v>
      </c>
      <c r="Q15" s="175" t="s">
        <v>200</v>
      </c>
      <c r="R15" s="175">
        <f>P15+15</f>
        <v>42865</v>
      </c>
      <c r="S15" s="175">
        <f>R15+(22*6)</f>
        <v>42997</v>
      </c>
      <c r="T15" s="175"/>
      <c r="U15" s="196"/>
    </row>
    <row r="16" spans="1:23" ht="20.399999999999999">
      <c r="A16" s="143"/>
      <c r="B16" s="105" t="s">
        <v>46</v>
      </c>
      <c r="C16" s="40" t="s">
        <v>99</v>
      </c>
      <c r="D16" s="56" t="s">
        <v>16</v>
      </c>
      <c r="E16" s="56" t="s">
        <v>17</v>
      </c>
      <c r="F16" s="41">
        <v>3</v>
      </c>
      <c r="G16" s="171">
        <v>43617</v>
      </c>
      <c r="H16" s="171">
        <f>G16+10</f>
        <v>43627</v>
      </c>
      <c r="I16" s="170">
        <f t="shared" si="2"/>
        <v>43637</v>
      </c>
      <c r="J16" s="170">
        <f t="shared" si="5"/>
        <v>43652</v>
      </c>
      <c r="K16" s="170">
        <f t="shared" si="5"/>
        <v>43667</v>
      </c>
      <c r="L16" s="170" t="s">
        <v>200</v>
      </c>
      <c r="M16" s="175" t="s">
        <v>200</v>
      </c>
      <c r="N16" s="175" t="s">
        <v>200</v>
      </c>
      <c r="O16" s="175"/>
      <c r="P16" s="175">
        <f>K16+20</f>
        <v>43687</v>
      </c>
      <c r="Q16" s="175" t="s">
        <v>200</v>
      </c>
      <c r="R16" s="175">
        <f>P16+5</f>
        <v>43692</v>
      </c>
      <c r="S16" s="232"/>
      <c r="T16" s="175"/>
      <c r="U16" s="196"/>
    </row>
    <row r="17" spans="1:21" ht="20.399999999999999">
      <c r="A17" s="345"/>
      <c r="B17" s="346" t="s">
        <v>47</v>
      </c>
      <c r="C17" s="339" t="s">
        <v>100</v>
      </c>
      <c r="D17" s="347" t="s">
        <v>16</v>
      </c>
      <c r="E17" s="348" t="s">
        <v>26</v>
      </c>
      <c r="F17" s="349">
        <v>2</v>
      </c>
      <c r="G17" s="171">
        <v>43252</v>
      </c>
      <c r="H17" s="170">
        <f>G17+20</f>
        <v>43272</v>
      </c>
      <c r="I17" s="170">
        <f t="shared" si="2"/>
        <v>43282</v>
      </c>
      <c r="J17" s="170">
        <f t="shared" si="5"/>
        <v>43297</v>
      </c>
      <c r="K17" s="170">
        <f t="shared" si="5"/>
        <v>43312</v>
      </c>
      <c r="L17" s="170" t="s">
        <v>200</v>
      </c>
      <c r="M17" s="175" t="s">
        <v>200</v>
      </c>
      <c r="N17" s="175" t="s">
        <v>200</v>
      </c>
      <c r="O17" s="175"/>
      <c r="P17" s="175">
        <f>K17+20</f>
        <v>43332</v>
      </c>
      <c r="Q17" s="175" t="s">
        <v>200</v>
      </c>
      <c r="R17" s="175">
        <f>P17+5</f>
        <v>43337</v>
      </c>
      <c r="S17" s="232"/>
      <c r="T17" s="175"/>
      <c r="U17" s="196"/>
    </row>
    <row r="18" spans="1:21">
      <c r="A18" s="345"/>
      <c r="B18" s="346" t="s">
        <v>48</v>
      </c>
      <c r="C18" s="339" t="s">
        <v>70</v>
      </c>
      <c r="D18" s="347" t="s">
        <v>16</v>
      </c>
      <c r="E18" s="347" t="s">
        <v>25</v>
      </c>
      <c r="F18" s="349">
        <v>1</v>
      </c>
      <c r="G18" s="171">
        <v>42887</v>
      </c>
      <c r="H18" s="170">
        <f>G18+20</f>
        <v>42907</v>
      </c>
      <c r="I18" s="170">
        <f t="shared" si="2"/>
        <v>42917</v>
      </c>
      <c r="J18" s="170">
        <f>I18+30</f>
        <v>42947</v>
      </c>
      <c r="K18" s="170">
        <f>J18+40</f>
        <v>42987</v>
      </c>
      <c r="L18" s="170">
        <f>K18+15</f>
        <v>43002</v>
      </c>
      <c r="M18" s="175">
        <f>L18+28</f>
        <v>43030</v>
      </c>
      <c r="N18" s="175">
        <f t="shared" si="3"/>
        <v>43040</v>
      </c>
      <c r="O18" s="175"/>
      <c r="P18" s="175">
        <f t="shared" si="4"/>
        <v>43060</v>
      </c>
      <c r="Q18" s="175">
        <f t="shared" ref="Q18:R18" si="6">P18+10</f>
        <v>43070</v>
      </c>
      <c r="R18" s="175">
        <f t="shared" si="6"/>
        <v>43080</v>
      </c>
      <c r="S18" s="175">
        <f>R18+(22*6)</f>
        <v>43212</v>
      </c>
      <c r="T18" s="175"/>
      <c r="U18" s="196"/>
    </row>
    <row r="19" spans="1:21">
      <c r="A19" s="350" t="s">
        <v>216</v>
      </c>
      <c r="B19" s="346" t="s">
        <v>66</v>
      </c>
      <c r="C19" s="339" t="s">
        <v>69</v>
      </c>
      <c r="D19" s="347" t="s">
        <v>16</v>
      </c>
      <c r="E19" s="346" t="s">
        <v>17</v>
      </c>
      <c r="F19" s="349"/>
      <c r="G19" s="171">
        <v>43009</v>
      </c>
      <c r="H19" s="171">
        <f>G19+10</f>
        <v>43019</v>
      </c>
      <c r="I19" s="170">
        <f t="shared" ref="I19:I22" si="7">H19+10</f>
        <v>43029</v>
      </c>
      <c r="J19" s="170">
        <f t="shared" ref="J19:K19" si="8">I19+15</f>
        <v>43044</v>
      </c>
      <c r="K19" s="170">
        <f t="shared" si="8"/>
        <v>43059</v>
      </c>
      <c r="L19" s="170" t="s">
        <v>200</v>
      </c>
      <c r="M19" s="175" t="s">
        <v>200</v>
      </c>
      <c r="N19" s="175" t="s">
        <v>200</v>
      </c>
      <c r="O19" s="175"/>
      <c r="P19" s="175">
        <f>K19+20</f>
        <v>43079</v>
      </c>
      <c r="Q19" s="175" t="s">
        <v>200</v>
      </c>
      <c r="R19" s="175">
        <f>P19+5</f>
        <v>43084</v>
      </c>
      <c r="S19" s="232"/>
      <c r="T19" s="175"/>
      <c r="U19" s="196"/>
    </row>
    <row r="20" spans="1:21" s="11" customFormat="1">
      <c r="A20" s="350"/>
      <c r="B20" s="347" t="s">
        <v>68</v>
      </c>
      <c r="C20" s="339" t="s">
        <v>67</v>
      </c>
      <c r="D20" s="347" t="s">
        <v>16</v>
      </c>
      <c r="E20" s="347" t="s">
        <v>26</v>
      </c>
      <c r="F20" s="349"/>
      <c r="G20" s="171">
        <v>43215</v>
      </c>
      <c r="H20" s="171">
        <f>G20+10</f>
        <v>43225</v>
      </c>
      <c r="I20" s="170">
        <f t="shared" si="7"/>
        <v>43235</v>
      </c>
      <c r="J20" s="170">
        <f t="shared" ref="J20:K20" si="9">I20+15</f>
        <v>43250</v>
      </c>
      <c r="K20" s="170">
        <f t="shared" si="9"/>
        <v>43265</v>
      </c>
      <c r="L20" s="170" t="s">
        <v>200</v>
      </c>
      <c r="M20" s="175" t="s">
        <v>200</v>
      </c>
      <c r="N20" s="175" t="s">
        <v>200</v>
      </c>
      <c r="O20" s="175"/>
      <c r="P20" s="175">
        <f>K20+20</f>
        <v>43285</v>
      </c>
      <c r="Q20" s="175" t="s">
        <v>200</v>
      </c>
      <c r="R20" s="175">
        <f>P20+5</f>
        <v>43290</v>
      </c>
      <c r="S20" s="232"/>
      <c r="T20" s="206"/>
      <c r="U20" s="207"/>
    </row>
    <row r="21" spans="1:21" s="11" customFormat="1">
      <c r="A21" s="350" t="s">
        <v>221</v>
      </c>
      <c r="B21" s="351" t="s">
        <v>169</v>
      </c>
      <c r="C21" s="352" t="s">
        <v>222</v>
      </c>
      <c r="D21" s="347" t="s">
        <v>16</v>
      </c>
      <c r="E21" s="347" t="s">
        <v>26</v>
      </c>
      <c r="F21" s="349"/>
      <c r="G21" s="171">
        <v>42323</v>
      </c>
      <c r="H21" s="171">
        <f>G21+10</f>
        <v>42333</v>
      </c>
      <c r="I21" s="170">
        <f t="shared" ref="I21" si="10">H21+10</f>
        <v>42343</v>
      </c>
      <c r="J21" s="170">
        <f t="shared" ref="J21" si="11">I21+15</f>
        <v>42358</v>
      </c>
      <c r="K21" s="170">
        <f t="shared" ref="K21" si="12">J21+15</f>
        <v>42373</v>
      </c>
      <c r="L21" s="170" t="s">
        <v>200</v>
      </c>
      <c r="M21" s="175" t="s">
        <v>200</v>
      </c>
      <c r="N21" s="175" t="s">
        <v>200</v>
      </c>
      <c r="O21" s="175"/>
      <c r="P21" s="175">
        <f>K21+20</f>
        <v>42393</v>
      </c>
      <c r="Q21" s="175" t="s">
        <v>200</v>
      </c>
      <c r="R21" s="175">
        <f>P21+5</f>
        <v>42398</v>
      </c>
      <c r="S21" s="232"/>
      <c r="T21" s="208"/>
      <c r="U21" s="209"/>
    </row>
    <row r="22" spans="1:21" s="11" customFormat="1" ht="13.8" thickBot="1">
      <c r="A22" s="323" t="s">
        <v>217</v>
      </c>
      <c r="B22" s="50" t="s">
        <v>220</v>
      </c>
      <c r="C22" s="49" t="s">
        <v>170</v>
      </c>
      <c r="D22" s="50" t="s">
        <v>16</v>
      </c>
      <c r="E22" s="50" t="s">
        <v>26</v>
      </c>
      <c r="F22" s="51"/>
      <c r="G22" s="177">
        <v>42297</v>
      </c>
      <c r="H22" s="171">
        <f>G22+10</f>
        <v>42307</v>
      </c>
      <c r="I22" s="170">
        <f t="shared" si="7"/>
        <v>42317</v>
      </c>
      <c r="J22" s="170">
        <f t="shared" ref="J22:K22" si="13">I22+15</f>
        <v>42332</v>
      </c>
      <c r="K22" s="170">
        <f t="shared" si="13"/>
        <v>42347</v>
      </c>
      <c r="L22" s="170" t="s">
        <v>200</v>
      </c>
      <c r="M22" s="175" t="s">
        <v>200</v>
      </c>
      <c r="N22" s="175" t="s">
        <v>200</v>
      </c>
      <c r="O22" s="175"/>
      <c r="P22" s="175">
        <f>K22+20</f>
        <v>42367</v>
      </c>
      <c r="Q22" s="175" t="s">
        <v>200</v>
      </c>
      <c r="R22" s="175">
        <f>P22+5</f>
        <v>42372</v>
      </c>
      <c r="S22" s="232"/>
      <c r="T22" s="208"/>
      <c r="U22" s="209"/>
    </row>
    <row r="23" spans="1:21" s="11" customFormat="1" ht="13.8" thickBot="1">
      <c r="A23" s="145" t="s">
        <v>153</v>
      </c>
      <c r="B23" s="26"/>
      <c r="C23" s="27"/>
      <c r="D23" s="26"/>
      <c r="E23" s="28"/>
      <c r="F23" s="29"/>
      <c r="G23" s="180"/>
      <c r="H23" s="180"/>
      <c r="I23" s="180"/>
      <c r="J23" s="180"/>
      <c r="K23" s="180"/>
      <c r="L23" s="180"/>
      <c r="M23" s="197"/>
      <c r="N23" s="197"/>
      <c r="O23" s="197"/>
      <c r="P23" s="210"/>
      <c r="Q23" s="210"/>
      <c r="R23" s="210"/>
      <c r="S23" s="210"/>
      <c r="T23" s="210"/>
      <c r="U23" s="211"/>
    </row>
    <row r="24" spans="1:21" ht="20.399999999999999">
      <c r="A24" s="356" t="s">
        <v>238</v>
      </c>
      <c r="B24" s="52" t="s">
        <v>28</v>
      </c>
      <c r="C24" s="53" t="s">
        <v>237</v>
      </c>
      <c r="D24" s="55" t="s">
        <v>16</v>
      </c>
      <c r="E24" s="72" t="s">
        <v>26</v>
      </c>
      <c r="F24" s="54"/>
      <c r="G24" s="170">
        <v>42358</v>
      </c>
      <c r="H24" s="170">
        <f>G24+20</f>
        <v>42378</v>
      </c>
      <c r="I24" s="170">
        <f>H24+10</f>
        <v>42388</v>
      </c>
      <c r="J24" s="170">
        <f>I24+30</f>
        <v>42418</v>
      </c>
      <c r="K24" s="170">
        <f>J24+40</f>
        <v>42458</v>
      </c>
      <c r="L24" s="170" t="s">
        <v>200</v>
      </c>
      <c r="M24" s="175" t="s">
        <v>200</v>
      </c>
      <c r="N24" s="175" t="s">
        <v>200</v>
      </c>
      <c r="O24" s="175"/>
      <c r="P24" s="175">
        <f>K24+20</f>
        <v>42478</v>
      </c>
      <c r="Q24" s="175" t="s">
        <v>200</v>
      </c>
      <c r="R24" s="175">
        <f>P24+5</f>
        <v>42483</v>
      </c>
      <c r="S24" s="176">
        <f>R24+(5*22)</f>
        <v>42593</v>
      </c>
      <c r="T24" s="212"/>
      <c r="U24" s="213"/>
    </row>
    <row r="25" spans="1:21" ht="17.25" customHeight="1">
      <c r="A25" s="143"/>
      <c r="B25" s="105" t="s">
        <v>29</v>
      </c>
      <c r="C25" s="42" t="s">
        <v>130</v>
      </c>
      <c r="D25" s="56" t="s">
        <v>175</v>
      </c>
      <c r="E25" s="56" t="s">
        <v>27</v>
      </c>
      <c r="F25" s="41"/>
      <c r="G25" s="171">
        <v>42490</v>
      </c>
      <c r="H25" s="171">
        <f>G25+10</f>
        <v>42500</v>
      </c>
      <c r="I25" s="171">
        <f>H25+2</f>
        <v>42502</v>
      </c>
      <c r="J25" s="172">
        <f>I25+30</f>
        <v>42532</v>
      </c>
      <c r="K25" s="172">
        <f>J25+40</f>
        <v>42572</v>
      </c>
      <c r="L25" s="172">
        <f>K25+10</f>
        <v>42582</v>
      </c>
      <c r="M25" s="173">
        <f>L25+30</f>
        <v>42612</v>
      </c>
      <c r="N25" s="171" t="s">
        <v>200</v>
      </c>
      <c r="O25" s="174"/>
      <c r="P25" s="176">
        <f>L25+5</f>
        <v>42587</v>
      </c>
      <c r="Q25" s="176">
        <f>P25+10</f>
        <v>42597</v>
      </c>
      <c r="R25" s="176">
        <f>P25+15</f>
        <v>42602</v>
      </c>
      <c r="S25" s="176">
        <f>R25+(5*22)</f>
        <v>42712</v>
      </c>
      <c r="T25" s="176"/>
      <c r="U25" s="196"/>
    </row>
    <row r="26" spans="1:21">
      <c r="A26" s="143"/>
      <c r="B26" s="105" t="s">
        <v>33</v>
      </c>
      <c r="C26" s="42" t="s">
        <v>106</v>
      </c>
      <c r="D26" s="56" t="s">
        <v>175</v>
      </c>
      <c r="E26" s="56" t="s">
        <v>53</v>
      </c>
      <c r="F26" s="41"/>
      <c r="G26" s="171">
        <v>42855</v>
      </c>
      <c r="H26" s="171">
        <f>G26+10</f>
        <v>42865</v>
      </c>
      <c r="I26" s="171">
        <f>H26+2</f>
        <v>42867</v>
      </c>
      <c r="J26" s="172">
        <f>I26+30</f>
        <v>42897</v>
      </c>
      <c r="K26" s="172">
        <f>J26+40</f>
        <v>42937</v>
      </c>
      <c r="L26" s="172">
        <f>K26+10</f>
        <v>42947</v>
      </c>
      <c r="M26" s="173">
        <f>L26+30</f>
        <v>42977</v>
      </c>
      <c r="N26" s="171" t="s">
        <v>200</v>
      </c>
      <c r="O26" s="174"/>
      <c r="P26" s="176">
        <f>L26+5</f>
        <v>42952</v>
      </c>
      <c r="Q26" s="176">
        <f t="shared" ref="Q26:Q27" si="14">P26+10</f>
        <v>42962</v>
      </c>
      <c r="R26" s="176">
        <f>P26+15</f>
        <v>42967</v>
      </c>
      <c r="S26" s="176">
        <f>R26+(5*22)</f>
        <v>43077</v>
      </c>
      <c r="T26" s="176"/>
      <c r="U26" s="196"/>
    </row>
    <row r="27" spans="1:21">
      <c r="A27" s="143"/>
      <c r="B27" s="105" t="s">
        <v>31</v>
      </c>
      <c r="C27" s="42" t="s">
        <v>129</v>
      </c>
      <c r="D27" s="56" t="s">
        <v>14</v>
      </c>
      <c r="E27" s="56" t="s">
        <v>27</v>
      </c>
      <c r="F27" s="41"/>
      <c r="G27" s="258">
        <v>42673</v>
      </c>
      <c r="H27" s="171">
        <f t="shared" ref="H27" si="15">G27+10</f>
        <v>42683</v>
      </c>
      <c r="I27" s="171">
        <f t="shared" ref="I27" si="16">H27+2</f>
        <v>42685</v>
      </c>
      <c r="J27" s="172">
        <f t="shared" ref="J27" si="17">I27+30</f>
        <v>42715</v>
      </c>
      <c r="K27" s="172">
        <f t="shared" ref="K27:K28" si="18">J27+40</f>
        <v>42755</v>
      </c>
      <c r="L27" s="172">
        <f t="shared" ref="L27" si="19">K27+10</f>
        <v>42765</v>
      </c>
      <c r="M27" s="173">
        <f>L27+30</f>
        <v>42795</v>
      </c>
      <c r="N27" s="171" t="s">
        <v>200</v>
      </c>
      <c r="O27" s="174"/>
      <c r="P27" s="176">
        <f t="shared" ref="P27" si="20">L27+5</f>
        <v>42770</v>
      </c>
      <c r="Q27" s="176">
        <f t="shared" si="14"/>
        <v>42780</v>
      </c>
      <c r="R27" s="176">
        <f t="shared" ref="R27" si="21">P27+15</f>
        <v>42785</v>
      </c>
      <c r="S27" s="176">
        <f>R27+66</f>
        <v>42851</v>
      </c>
      <c r="T27" s="176"/>
      <c r="U27" s="196"/>
    </row>
    <row r="28" spans="1:21">
      <c r="A28" s="143"/>
      <c r="B28" s="105" t="s">
        <v>34</v>
      </c>
      <c r="C28" s="42" t="s">
        <v>118</v>
      </c>
      <c r="D28" s="56" t="s">
        <v>14</v>
      </c>
      <c r="E28" s="56" t="s">
        <v>15</v>
      </c>
      <c r="F28" s="41"/>
      <c r="G28" s="258">
        <v>42795</v>
      </c>
      <c r="H28" s="171">
        <f>G28+10</f>
        <v>42805</v>
      </c>
      <c r="I28" s="171">
        <f>H28+15</f>
        <v>42820</v>
      </c>
      <c r="J28" s="172">
        <f>I28+15</f>
        <v>42835</v>
      </c>
      <c r="K28" s="172">
        <f t="shared" si="18"/>
        <v>42875</v>
      </c>
      <c r="L28" s="170" t="s">
        <v>200</v>
      </c>
      <c r="M28" s="173">
        <f>K28+30</f>
        <v>42905</v>
      </c>
      <c r="N28" s="171" t="s">
        <v>200</v>
      </c>
      <c r="O28" s="174"/>
      <c r="P28" s="176">
        <f>K28+5</f>
        <v>42880</v>
      </c>
      <c r="Q28" s="176" t="s">
        <v>200</v>
      </c>
      <c r="R28" s="176">
        <f>P28</f>
        <v>42880</v>
      </c>
      <c r="S28" s="176">
        <f>R28+30</f>
        <v>42910</v>
      </c>
      <c r="T28" s="176"/>
      <c r="U28" s="196"/>
    </row>
    <row r="29" spans="1:21" ht="13.8" thickBot="1">
      <c r="A29" s="147"/>
      <c r="B29" s="48" t="s">
        <v>36</v>
      </c>
      <c r="C29" s="57" t="s">
        <v>119</v>
      </c>
      <c r="D29" s="50" t="s">
        <v>16</v>
      </c>
      <c r="E29" s="50" t="s">
        <v>26</v>
      </c>
      <c r="F29" s="51"/>
      <c r="G29" s="314">
        <v>42614</v>
      </c>
      <c r="H29" s="171">
        <f>G29+10</f>
        <v>42624</v>
      </c>
      <c r="I29" s="170">
        <f t="shared" ref="I29" si="22">H29+10</f>
        <v>42634</v>
      </c>
      <c r="J29" s="170">
        <f t="shared" ref="J29:K29" si="23">I29+15</f>
        <v>42649</v>
      </c>
      <c r="K29" s="170">
        <f t="shared" si="23"/>
        <v>42664</v>
      </c>
      <c r="L29" s="170" t="s">
        <v>200</v>
      </c>
      <c r="M29" s="175" t="s">
        <v>200</v>
      </c>
      <c r="N29" s="175" t="s">
        <v>200</v>
      </c>
      <c r="O29" s="175"/>
      <c r="P29" s="175">
        <f>K29+20</f>
        <v>42684</v>
      </c>
      <c r="Q29" s="175" t="s">
        <v>200</v>
      </c>
      <c r="R29" s="175">
        <f>P29+5</f>
        <v>42689</v>
      </c>
      <c r="S29" s="175">
        <f>R29+(6*22)</f>
        <v>42821</v>
      </c>
      <c r="T29" s="214"/>
      <c r="U29" s="215"/>
    </row>
    <row r="30" spans="1:21" s="11" customFormat="1" ht="13.8" thickBot="1">
      <c r="A30" s="148" t="s">
        <v>146</v>
      </c>
      <c r="B30" s="21"/>
      <c r="C30" s="104"/>
      <c r="D30" s="104"/>
      <c r="E30" s="104"/>
      <c r="F30" s="104"/>
      <c r="G30" s="233"/>
      <c r="H30" s="198"/>
      <c r="I30" s="198"/>
      <c r="J30" s="198"/>
      <c r="K30" s="198"/>
      <c r="L30" s="198"/>
      <c r="M30" s="199"/>
      <c r="N30" s="199"/>
      <c r="O30" s="199"/>
      <c r="P30" s="216"/>
      <c r="Q30" s="216"/>
      <c r="R30" s="216"/>
      <c r="S30" s="216"/>
      <c r="T30" s="216"/>
      <c r="U30" s="217"/>
    </row>
    <row r="31" spans="1:21" s="12" customFormat="1" ht="12" customHeight="1" thickBot="1">
      <c r="A31" s="149" t="s">
        <v>147</v>
      </c>
      <c r="B31" s="378" t="s">
        <v>148</v>
      </c>
      <c r="C31" s="378"/>
      <c r="D31" s="379"/>
      <c r="E31" s="379"/>
      <c r="F31" s="379"/>
      <c r="G31" s="234"/>
      <c r="H31" s="180"/>
      <c r="I31" s="181"/>
      <c r="J31" s="181"/>
      <c r="K31" s="181"/>
      <c r="L31" s="181"/>
      <c r="M31" s="182"/>
      <c r="N31" s="180"/>
      <c r="O31" s="180"/>
      <c r="P31" s="218"/>
      <c r="Q31" s="218"/>
      <c r="R31" s="218"/>
      <c r="S31" s="218"/>
      <c r="T31" s="218"/>
      <c r="U31" s="219"/>
    </row>
    <row r="32" spans="1:21" s="12" customFormat="1">
      <c r="A32" s="146"/>
      <c r="B32" s="98" t="s">
        <v>35</v>
      </c>
      <c r="C32" s="99" t="s">
        <v>101</v>
      </c>
      <c r="D32" s="100" t="s">
        <v>16</v>
      </c>
      <c r="E32" s="100" t="s">
        <v>26</v>
      </c>
      <c r="F32" s="98"/>
      <c r="G32" s="171">
        <v>42323</v>
      </c>
      <c r="H32" s="171">
        <f>G32+15</f>
        <v>42338</v>
      </c>
      <c r="I32" s="172">
        <f>H32+2</f>
        <v>42340</v>
      </c>
      <c r="J32" s="172">
        <f>I32+15</f>
        <v>42355</v>
      </c>
      <c r="K32" s="172">
        <f>J32+28</f>
        <v>42383</v>
      </c>
      <c r="L32" s="170" t="s">
        <v>200</v>
      </c>
      <c r="M32" s="175" t="s">
        <v>200</v>
      </c>
      <c r="N32" s="175" t="s">
        <v>200</v>
      </c>
      <c r="O32" s="175"/>
      <c r="P32" s="175">
        <f>K32+20</f>
        <v>42403</v>
      </c>
      <c r="Q32" s="175" t="s">
        <v>200</v>
      </c>
      <c r="R32" s="175">
        <f>P32+5</f>
        <v>42408</v>
      </c>
      <c r="S32" s="222">
        <f>R32+(8*22)</f>
        <v>42584</v>
      </c>
      <c r="T32" s="220"/>
      <c r="U32" s="221"/>
    </row>
    <row r="33" spans="1:21" s="12" customFormat="1" ht="20.399999999999999">
      <c r="A33" s="337" t="s">
        <v>195</v>
      </c>
      <c r="B33" s="338" t="s">
        <v>59</v>
      </c>
      <c r="C33" s="339" t="s">
        <v>243</v>
      </c>
      <c r="D33" s="340" t="s">
        <v>16</v>
      </c>
      <c r="E33" s="340" t="s">
        <v>26</v>
      </c>
      <c r="F33" s="338"/>
      <c r="G33" s="171">
        <v>42272</v>
      </c>
      <c r="H33" s="171">
        <f>G33+33</f>
        <v>42305</v>
      </c>
      <c r="I33" s="172">
        <f>H33+34</f>
        <v>42339</v>
      </c>
      <c r="J33" s="172">
        <f>I33+20</f>
        <v>42359</v>
      </c>
      <c r="K33" s="172">
        <f>J33+28</f>
        <v>42387</v>
      </c>
      <c r="L33" s="171">
        <f>K33+5</f>
        <v>42392</v>
      </c>
      <c r="M33" s="183" t="s">
        <v>200</v>
      </c>
      <c r="N33" s="171" t="s">
        <v>200</v>
      </c>
      <c r="O33" s="171"/>
      <c r="P33" s="222">
        <f>L33+10</f>
        <v>42402</v>
      </c>
      <c r="Q33" s="222">
        <f>P33+10</f>
        <v>42412</v>
      </c>
      <c r="R33" s="222">
        <f>Q33+2</f>
        <v>42414</v>
      </c>
      <c r="S33" s="222">
        <f>R33+(8*22)</f>
        <v>42590</v>
      </c>
      <c r="T33" s="222"/>
      <c r="U33" s="223"/>
    </row>
    <row r="34" spans="1:21" s="12" customFormat="1">
      <c r="A34" s="341"/>
      <c r="B34" s="342" t="s">
        <v>111</v>
      </c>
      <c r="C34" s="343" t="s">
        <v>171</v>
      </c>
      <c r="D34" s="340" t="s">
        <v>175</v>
      </c>
      <c r="E34" s="344" t="s">
        <v>53</v>
      </c>
      <c r="F34" s="338"/>
      <c r="G34" s="171">
        <v>42358</v>
      </c>
      <c r="H34" s="171">
        <f>G34+10</f>
        <v>42368</v>
      </c>
      <c r="I34" s="171">
        <f>H34+2</f>
        <v>42370</v>
      </c>
      <c r="J34" s="172">
        <f>I34+30</f>
        <v>42400</v>
      </c>
      <c r="K34" s="172">
        <f>J34+40</f>
        <v>42440</v>
      </c>
      <c r="L34" s="170" t="s">
        <v>200</v>
      </c>
      <c r="M34" s="175" t="s">
        <v>200</v>
      </c>
      <c r="N34" s="175" t="s">
        <v>200</v>
      </c>
      <c r="O34" s="175"/>
      <c r="P34" s="175">
        <f>K34+20</f>
        <v>42460</v>
      </c>
      <c r="Q34" s="175" t="s">
        <v>200</v>
      </c>
      <c r="R34" s="175">
        <f>P34+5</f>
        <v>42465</v>
      </c>
      <c r="S34" s="176">
        <f>R34+(5*22)</f>
        <v>42575</v>
      </c>
      <c r="T34" s="222"/>
      <c r="U34" s="223"/>
    </row>
    <row r="35" spans="1:21" s="12" customFormat="1" ht="20.399999999999999">
      <c r="A35" s="143"/>
      <c r="B35" s="167" t="s">
        <v>113</v>
      </c>
      <c r="C35" s="40" t="s">
        <v>107</v>
      </c>
      <c r="D35" s="78" t="s">
        <v>16</v>
      </c>
      <c r="E35" s="78" t="s">
        <v>26</v>
      </c>
      <c r="F35" s="47"/>
      <c r="G35" s="171">
        <v>42921</v>
      </c>
      <c r="H35" s="171">
        <f>G35+10</f>
        <v>42931</v>
      </c>
      <c r="I35" s="172">
        <f>H35+2</f>
        <v>42933</v>
      </c>
      <c r="J35" s="172">
        <f>I35+15</f>
        <v>42948</v>
      </c>
      <c r="K35" s="172">
        <f>J35+30</f>
        <v>42978</v>
      </c>
      <c r="L35" s="170" t="s">
        <v>200</v>
      </c>
      <c r="M35" s="175" t="s">
        <v>200</v>
      </c>
      <c r="N35" s="175" t="s">
        <v>200</v>
      </c>
      <c r="O35" s="175"/>
      <c r="P35" s="175">
        <f>K35+20</f>
        <v>42998</v>
      </c>
      <c r="Q35" s="175" t="s">
        <v>200</v>
      </c>
      <c r="R35" s="175">
        <f>P35+5</f>
        <v>43003</v>
      </c>
      <c r="S35" s="224"/>
      <c r="T35" s="222"/>
      <c r="U35" s="223"/>
    </row>
    <row r="36" spans="1:21" s="12" customFormat="1" ht="20.399999999999999">
      <c r="A36" s="143"/>
      <c r="B36" s="39" t="s">
        <v>114</v>
      </c>
      <c r="C36" s="40" t="s">
        <v>112</v>
      </c>
      <c r="D36" s="78" t="s">
        <v>16</v>
      </c>
      <c r="E36" s="78" t="s">
        <v>25</v>
      </c>
      <c r="F36" s="47"/>
      <c r="G36" s="171">
        <v>42401</v>
      </c>
      <c r="H36" s="171">
        <f>G36+20</f>
        <v>42421</v>
      </c>
      <c r="I36" s="171">
        <f t="shared" ref="I36" si="24">H36+10</f>
        <v>42431</v>
      </c>
      <c r="J36" s="171">
        <f>I36+30</f>
        <v>42461</v>
      </c>
      <c r="K36" s="171">
        <f>J36+40</f>
        <v>42501</v>
      </c>
      <c r="L36" s="171">
        <f>K36+15</f>
        <v>42516</v>
      </c>
      <c r="M36" s="171">
        <f>L36+28</f>
        <v>42544</v>
      </c>
      <c r="N36" s="171">
        <f t="shared" ref="N36" si="25">M36+10</f>
        <v>42554</v>
      </c>
      <c r="O36" s="171"/>
      <c r="P36" s="171">
        <f t="shared" ref="P36" si="26">N36+20</f>
        <v>42574</v>
      </c>
      <c r="Q36" s="171">
        <f t="shared" ref="Q36" si="27">P36+10</f>
        <v>42584</v>
      </c>
      <c r="R36" s="171">
        <f t="shared" ref="R36" si="28">Q36+10</f>
        <v>42594</v>
      </c>
      <c r="S36" s="175">
        <f>R36+(22*6)</f>
        <v>42726</v>
      </c>
      <c r="T36" s="222"/>
      <c r="U36" s="223"/>
    </row>
    <row r="37" spans="1:21" s="12" customFormat="1">
      <c r="A37" s="143"/>
      <c r="B37" s="39" t="s">
        <v>63</v>
      </c>
      <c r="C37" s="40" t="s">
        <v>52</v>
      </c>
      <c r="D37" s="78" t="s">
        <v>14</v>
      </c>
      <c r="E37" s="78" t="s">
        <v>27</v>
      </c>
      <c r="F37" s="47"/>
      <c r="G37" s="170">
        <v>42623</v>
      </c>
      <c r="H37" s="170">
        <f>G37+10</f>
        <v>42633</v>
      </c>
      <c r="I37" s="178">
        <f>H37+2</f>
        <v>42635</v>
      </c>
      <c r="J37" s="178">
        <f>I37+60</f>
        <v>42695</v>
      </c>
      <c r="K37" s="178">
        <f>J37+30</f>
        <v>42725</v>
      </c>
      <c r="L37" s="170">
        <f>K37+10</f>
        <v>42735</v>
      </c>
      <c r="M37" s="183" t="s">
        <v>200</v>
      </c>
      <c r="N37" s="171" t="s">
        <v>200</v>
      </c>
      <c r="O37" s="171"/>
      <c r="P37" s="222">
        <f>L37+15</f>
        <v>42750</v>
      </c>
      <c r="Q37" s="222">
        <f>P37+10</f>
        <v>42760</v>
      </c>
      <c r="R37" s="222">
        <f>Q37+15</f>
        <v>42775</v>
      </c>
      <c r="S37" s="222">
        <f>R37+30</f>
        <v>42805</v>
      </c>
      <c r="T37" s="222"/>
      <c r="U37" s="223"/>
    </row>
    <row r="38" spans="1:21" s="12" customFormat="1">
      <c r="A38" s="143"/>
      <c r="B38" s="39" t="s">
        <v>115</v>
      </c>
      <c r="C38" s="40" t="s">
        <v>108</v>
      </c>
      <c r="D38" s="78" t="s">
        <v>16</v>
      </c>
      <c r="E38" s="78" t="s">
        <v>17</v>
      </c>
      <c r="F38" s="47"/>
      <c r="G38" s="171">
        <v>42491</v>
      </c>
      <c r="H38" s="171">
        <f>G38+10</f>
        <v>42501</v>
      </c>
      <c r="I38" s="170">
        <f t="shared" ref="I38" si="29">H38+10</f>
        <v>42511</v>
      </c>
      <c r="J38" s="170">
        <f t="shared" ref="J38" si="30">I38+15</f>
        <v>42526</v>
      </c>
      <c r="K38" s="170">
        <f t="shared" ref="K38" si="31">J38+15</f>
        <v>42541</v>
      </c>
      <c r="L38" s="170" t="s">
        <v>200</v>
      </c>
      <c r="M38" s="175" t="s">
        <v>200</v>
      </c>
      <c r="N38" s="175" t="s">
        <v>200</v>
      </c>
      <c r="O38" s="175"/>
      <c r="P38" s="175">
        <f>K38+20</f>
        <v>42561</v>
      </c>
      <c r="Q38" s="175" t="s">
        <v>200</v>
      </c>
      <c r="R38" s="175">
        <f>P38+5</f>
        <v>42566</v>
      </c>
      <c r="S38" s="232"/>
      <c r="T38" s="222"/>
      <c r="U38" s="223"/>
    </row>
    <row r="39" spans="1:21" s="12" customFormat="1">
      <c r="A39" s="143"/>
      <c r="B39" s="39" t="s">
        <v>172</v>
      </c>
      <c r="C39" s="40" t="s">
        <v>54</v>
      </c>
      <c r="D39" s="78" t="s">
        <v>14</v>
      </c>
      <c r="E39" s="78" t="s">
        <v>53</v>
      </c>
      <c r="F39" s="47"/>
      <c r="G39" s="171">
        <v>42491</v>
      </c>
      <c r="H39" s="171">
        <f>G39+15</f>
        <v>42506</v>
      </c>
      <c r="I39" s="172">
        <f>H39+2</f>
        <v>42508</v>
      </c>
      <c r="J39" s="172">
        <f>I39+45</f>
        <v>42553</v>
      </c>
      <c r="K39" s="172">
        <f>J39+30</f>
        <v>42583</v>
      </c>
      <c r="L39" s="171">
        <f>K39+20</f>
        <v>42603</v>
      </c>
      <c r="M39" s="175" t="s">
        <v>200</v>
      </c>
      <c r="N39" s="171" t="s">
        <v>200</v>
      </c>
      <c r="O39" s="171"/>
      <c r="P39" s="222">
        <f>L39+2</f>
        <v>42605</v>
      </c>
      <c r="Q39" s="222" t="s">
        <v>200</v>
      </c>
      <c r="R39" s="222">
        <f>P39+15</f>
        <v>42620</v>
      </c>
      <c r="S39" s="222">
        <f>R39+30</f>
        <v>42650</v>
      </c>
      <c r="T39" s="222"/>
      <c r="U39" s="223"/>
    </row>
    <row r="40" spans="1:21" s="12" customFormat="1" ht="13.8" thickBot="1">
      <c r="A40" s="147"/>
      <c r="B40" s="58" t="s">
        <v>173</v>
      </c>
      <c r="C40" s="49" t="s">
        <v>102</v>
      </c>
      <c r="D40" s="79" t="s">
        <v>16</v>
      </c>
      <c r="E40" s="79" t="s">
        <v>26</v>
      </c>
      <c r="F40" s="59"/>
      <c r="G40" s="177">
        <v>42623</v>
      </c>
      <c r="H40" s="177">
        <f>G40+10</f>
        <v>42633</v>
      </c>
      <c r="I40" s="179">
        <f>H40+2</f>
        <v>42635</v>
      </c>
      <c r="J40" s="179">
        <f>I40+15</f>
        <v>42650</v>
      </c>
      <c r="K40" s="179">
        <f>J40+30</f>
        <v>42680</v>
      </c>
      <c r="L40" s="170" t="s">
        <v>200</v>
      </c>
      <c r="M40" s="175" t="s">
        <v>200</v>
      </c>
      <c r="N40" s="175" t="s">
        <v>200</v>
      </c>
      <c r="O40" s="175"/>
      <c r="P40" s="175">
        <f>K40+20</f>
        <v>42700</v>
      </c>
      <c r="Q40" s="175" t="s">
        <v>200</v>
      </c>
      <c r="R40" s="175">
        <f>P40+5</f>
        <v>42705</v>
      </c>
      <c r="S40" s="224"/>
      <c r="T40" s="224"/>
      <c r="U40" s="225"/>
    </row>
    <row r="41" spans="1:21" s="12" customFormat="1" ht="13.8" thickBot="1">
      <c r="A41" s="150" t="s">
        <v>149</v>
      </c>
      <c r="B41" s="60"/>
      <c r="C41" s="33"/>
      <c r="D41" s="80"/>
      <c r="E41" s="80"/>
      <c r="F41" s="34"/>
      <c r="G41" s="180"/>
      <c r="H41" s="180"/>
      <c r="I41" s="184"/>
      <c r="J41" s="184"/>
      <c r="K41" s="184"/>
      <c r="L41" s="180"/>
      <c r="M41" s="180"/>
      <c r="N41" s="180"/>
      <c r="O41" s="180"/>
      <c r="P41" s="218"/>
      <c r="Q41" s="218"/>
      <c r="R41" s="218"/>
      <c r="S41" s="218"/>
      <c r="T41" s="218"/>
      <c r="U41" s="219"/>
    </row>
    <row r="42" spans="1:21" s="12" customFormat="1">
      <c r="A42" s="146"/>
      <c r="B42" s="61" t="s">
        <v>42</v>
      </c>
      <c r="C42" s="62" t="s">
        <v>120</v>
      </c>
      <c r="D42" s="81" t="s">
        <v>16</v>
      </c>
      <c r="E42" s="81" t="s">
        <v>26</v>
      </c>
      <c r="F42" s="54"/>
      <c r="G42" s="171">
        <v>42491</v>
      </c>
      <c r="H42" s="171">
        <f>G42+15</f>
        <v>42506</v>
      </c>
      <c r="I42" s="172">
        <f>H42+2</f>
        <v>42508</v>
      </c>
      <c r="J42" s="172">
        <f>I42+15</f>
        <v>42523</v>
      </c>
      <c r="K42" s="172">
        <f>J42+28</f>
        <v>42551</v>
      </c>
      <c r="L42" s="171">
        <f>K42+5</f>
        <v>42556</v>
      </c>
      <c r="M42" s="183" t="s">
        <v>200</v>
      </c>
      <c r="N42" s="171" t="s">
        <v>200</v>
      </c>
      <c r="O42" s="171"/>
      <c r="P42" s="222">
        <f>L42+10</f>
        <v>42566</v>
      </c>
      <c r="Q42" s="222">
        <f>P42+10</f>
        <v>42576</v>
      </c>
      <c r="R42" s="222">
        <f>Q42+2</f>
        <v>42578</v>
      </c>
      <c r="S42" s="222">
        <f>R42+(8*22)</f>
        <v>42754</v>
      </c>
      <c r="T42" s="220"/>
      <c r="U42" s="221"/>
    </row>
    <row r="43" spans="1:21" s="12" customFormat="1" ht="15" customHeight="1" thickBot="1">
      <c r="A43" s="147"/>
      <c r="B43" s="64" t="s">
        <v>43</v>
      </c>
      <c r="C43" s="65" t="s">
        <v>121</v>
      </c>
      <c r="D43" s="82" t="s">
        <v>14</v>
      </c>
      <c r="E43" s="82" t="s">
        <v>27</v>
      </c>
      <c r="F43" s="66"/>
      <c r="G43" s="170">
        <v>43049</v>
      </c>
      <c r="H43" s="170">
        <f>G43+10</f>
        <v>43059</v>
      </c>
      <c r="I43" s="178">
        <f>H43+2</f>
        <v>43061</v>
      </c>
      <c r="J43" s="178">
        <f>I43+60</f>
        <v>43121</v>
      </c>
      <c r="K43" s="178">
        <f>J43+30</f>
        <v>43151</v>
      </c>
      <c r="L43" s="170">
        <f>K43+10</f>
        <v>43161</v>
      </c>
      <c r="M43" s="183" t="s">
        <v>200</v>
      </c>
      <c r="N43" s="171" t="s">
        <v>200</v>
      </c>
      <c r="O43" s="171"/>
      <c r="P43" s="222">
        <f>L43+15</f>
        <v>43176</v>
      </c>
      <c r="Q43" s="222">
        <f>P43+10</f>
        <v>43186</v>
      </c>
      <c r="R43" s="222">
        <f>Q43+15</f>
        <v>43201</v>
      </c>
      <c r="S43" s="222">
        <f>R43+30</f>
        <v>43231</v>
      </c>
      <c r="T43" s="224"/>
      <c r="U43" s="225"/>
    </row>
    <row r="44" spans="1:21" s="12" customFormat="1" ht="13.8" thickBot="1">
      <c r="A44" s="150" t="s">
        <v>150</v>
      </c>
      <c r="B44" s="30"/>
      <c r="C44" s="101"/>
      <c r="D44" s="102"/>
      <c r="E44" s="102"/>
      <c r="F44" s="103"/>
      <c r="G44" s="180"/>
      <c r="H44" s="180"/>
      <c r="I44" s="184"/>
      <c r="J44" s="184"/>
      <c r="K44" s="184"/>
      <c r="L44" s="180"/>
      <c r="M44" s="180"/>
      <c r="N44" s="180"/>
      <c r="O44" s="180"/>
      <c r="P44" s="218"/>
      <c r="Q44" s="218"/>
      <c r="R44" s="218"/>
      <c r="S44" s="218"/>
      <c r="T44" s="218"/>
      <c r="U44" s="219"/>
    </row>
    <row r="45" spans="1:21" s="12" customFormat="1" ht="12.75" customHeight="1">
      <c r="A45" s="143"/>
      <c r="B45" s="67" t="s">
        <v>141</v>
      </c>
      <c r="C45" s="68" t="s">
        <v>103</v>
      </c>
      <c r="D45" s="41" t="s">
        <v>14</v>
      </c>
      <c r="E45" s="41" t="s">
        <v>27</v>
      </c>
      <c r="F45" s="41"/>
      <c r="G45" s="170">
        <v>43110</v>
      </c>
      <c r="H45" s="170">
        <f>G45+10</f>
        <v>43120</v>
      </c>
      <c r="I45" s="178">
        <f>H45+2</f>
        <v>43122</v>
      </c>
      <c r="J45" s="178">
        <f>I45+60</f>
        <v>43182</v>
      </c>
      <c r="K45" s="178">
        <f>J45+30</f>
        <v>43212</v>
      </c>
      <c r="L45" s="170">
        <f>K45+10</f>
        <v>43222</v>
      </c>
      <c r="M45" s="183" t="s">
        <v>200</v>
      </c>
      <c r="N45" s="171" t="s">
        <v>200</v>
      </c>
      <c r="O45" s="171"/>
      <c r="P45" s="222">
        <f>L45+15</f>
        <v>43237</v>
      </c>
      <c r="Q45" s="222">
        <f>P45+10</f>
        <v>43247</v>
      </c>
      <c r="R45" s="222">
        <f>Q45+15</f>
        <v>43262</v>
      </c>
      <c r="S45" s="222">
        <f>R45+30</f>
        <v>43292</v>
      </c>
      <c r="T45" s="220"/>
      <c r="U45" s="221"/>
    </row>
    <row r="46" spans="1:21" s="12" customFormat="1" ht="12.75" customHeight="1">
      <c r="A46" s="143"/>
      <c r="B46" s="67" t="s">
        <v>142</v>
      </c>
      <c r="C46" s="42" t="s">
        <v>75</v>
      </c>
      <c r="D46" s="41" t="s">
        <v>16</v>
      </c>
      <c r="E46" s="41" t="s">
        <v>17</v>
      </c>
      <c r="F46" s="41"/>
      <c r="G46" s="171">
        <v>43101</v>
      </c>
      <c r="H46" s="171">
        <f t="shared" ref="H46:H47" si="32">G46+10</f>
        <v>43111</v>
      </c>
      <c r="I46" s="170">
        <f t="shared" ref="I46:I47" si="33">H46+10</f>
        <v>43121</v>
      </c>
      <c r="J46" s="170">
        <f t="shared" ref="J46:J47" si="34">I46+15</f>
        <v>43136</v>
      </c>
      <c r="K46" s="170">
        <f t="shared" ref="K46:K47" si="35">J46+15</f>
        <v>43151</v>
      </c>
      <c r="L46" s="170" t="s">
        <v>200</v>
      </c>
      <c r="M46" s="175" t="s">
        <v>200</v>
      </c>
      <c r="N46" s="175" t="s">
        <v>200</v>
      </c>
      <c r="O46" s="175"/>
      <c r="P46" s="175">
        <f>K46+20</f>
        <v>43171</v>
      </c>
      <c r="Q46" s="175" t="s">
        <v>200</v>
      </c>
      <c r="R46" s="175">
        <f>P46+5</f>
        <v>43176</v>
      </c>
      <c r="S46" s="232"/>
      <c r="T46" s="222"/>
      <c r="U46" s="223"/>
    </row>
    <row r="47" spans="1:21" s="12" customFormat="1" ht="13.8" thickBot="1">
      <c r="A47" s="147"/>
      <c r="B47" s="69" t="s">
        <v>143</v>
      </c>
      <c r="C47" s="57" t="s">
        <v>110</v>
      </c>
      <c r="D47" s="51" t="s">
        <v>16</v>
      </c>
      <c r="E47" s="51" t="s">
        <v>26</v>
      </c>
      <c r="F47" s="51"/>
      <c r="G47" s="177">
        <v>43221</v>
      </c>
      <c r="H47" s="171">
        <f t="shared" si="32"/>
        <v>43231</v>
      </c>
      <c r="I47" s="170">
        <f t="shared" si="33"/>
        <v>43241</v>
      </c>
      <c r="J47" s="170">
        <f t="shared" si="34"/>
        <v>43256</v>
      </c>
      <c r="K47" s="170">
        <f t="shared" si="35"/>
        <v>43271</v>
      </c>
      <c r="L47" s="170" t="s">
        <v>200</v>
      </c>
      <c r="M47" s="175" t="s">
        <v>200</v>
      </c>
      <c r="N47" s="175" t="s">
        <v>200</v>
      </c>
      <c r="O47" s="175"/>
      <c r="P47" s="175">
        <f>K47+20</f>
        <v>43291</v>
      </c>
      <c r="Q47" s="175" t="s">
        <v>200</v>
      </c>
      <c r="R47" s="175">
        <f>P47+5</f>
        <v>43296</v>
      </c>
      <c r="S47" s="232"/>
      <c r="T47" s="224"/>
      <c r="U47" s="225"/>
    </row>
    <row r="48" spans="1:21" s="12" customFormat="1" ht="12" customHeight="1" thickBot="1">
      <c r="A48" s="151" t="s">
        <v>152</v>
      </c>
      <c r="B48" s="168"/>
      <c r="C48" s="168"/>
      <c r="D48" s="31"/>
      <c r="E48" s="31"/>
      <c r="F48" s="32"/>
      <c r="G48" s="198"/>
      <c r="H48" s="198"/>
      <c r="I48" s="200"/>
      <c r="J48" s="200"/>
      <c r="K48" s="200"/>
      <c r="L48" s="198"/>
      <c r="M48" s="198"/>
      <c r="N48" s="198"/>
      <c r="O48" s="198"/>
      <c r="P48" s="226"/>
      <c r="Q48" s="226"/>
      <c r="R48" s="226"/>
      <c r="S48" s="226"/>
      <c r="T48" s="226"/>
      <c r="U48" s="227"/>
    </row>
    <row r="49" spans="1:21" s="12" customFormat="1" ht="12" customHeight="1" thickBot="1">
      <c r="A49" s="152" t="s">
        <v>151</v>
      </c>
      <c r="B49" s="35"/>
      <c r="C49" s="36"/>
      <c r="D49" s="37"/>
      <c r="E49" s="37"/>
      <c r="F49" s="38"/>
      <c r="G49" s="355"/>
      <c r="H49" s="185"/>
      <c r="I49" s="186"/>
      <c r="J49" s="186"/>
      <c r="K49" s="186"/>
      <c r="L49" s="185"/>
      <c r="M49" s="187"/>
      <c r="N49" s="188"/>
      <c r="O49" s="201"/>
      <c r="P49" s="228"/>
      <c r="Q49" s="228"/>
      <c r="R49" s="228"/>
      <c r="S49" s="228"/>
      <c r="T49" s="228"/>
      <c r="U49" s="229"/>
    </row>
    <row r="50" spans="1:21" s="12" customFormat="1" ht="29.25" customHeight="1">
      <c r="A50" s="146"/>
      <c r="B50" s="63" t="s">
        <v>85</v>
      </c>
      <c r="C50" s="70" t="s">
        <v>138</v>
      </c>
      <c r="D50" s="63" t="s">
        <v>16</v>
      </c>
      <c r="E50" s="63" t="s">
        <v>25</v>
      </c>
      <c r="F50" s="63">
        <v>1</v>
      </c>
      <c r="G50" s="170">
        <v>42430</v>
      </c>
      <c r="H50" s="171">
        <f t="shared" ref="H50" si="36">G50+20</f>
        <v>42450</v>
      </c>
      <c r="I50" s="171">
        <f t="shared" ref="I50:I52" si="37">H50+10</f>
        <v>42460</v>
      </c>
      <c r="J50" s="171">
        <f t="shared" ref="J50" si="38">I50+30</f>
        <v>42490</v>
      </c>
      <c r="K50" s="171">
        <f t="shared" ref="K50" si="39">J50+40</f>
        <v>42530</v>
      </c>
      <c r="L50" s="171">
        <f t="shared" ref="L50" si="40">K50+15</f>
        <v>42545</v>
      </c>
      <c r="M50" s="171">
        <f t="shared" ref="M50" si="41">L50+28</f>
        <v>42573</v>
      </c>
      <c r="N50" s="171">
        <f t="shared" ref="N50" si="42">M50+10</f>
        <v>42583</v>
      </c>
      <c r="O50" s="171"/>
      <c r="P50" s="171">
        <f t="shared" ref="P50" si="43">N50+20</f>
        <v>42603</v>
      </c>
      <c r="Q50" s="171">
        <f t="shared" ref="Q50" si="44">P50+10</f>
        <v>42613</v>
      </c>
      <c r="R50" s="171">
        <f t="shared" ref="R50" si="45">Q50+10</f>
        <v>42623</v>
      </c>
      <c r="S50" s="175">
        <f t="shared" ref="S50" si="46">R50+(22*6)</f>
        <v>42755</v>
      </c>
      <c r="T50" s="220"/>
      <c r="U50" s="221"/>
    </row>
    <row r="51" spans="1:21" s="12" customFormat="1" ht="21">
      <c r="A51" s="143"/>
      <c r="B51" s="67" t="s">
        <v>86</v>
      </c>
      <c r="C51" s="71" t="s">
        <v>139</v>
      </c>
      <c r="D51" s="41" t="s">
        <v>16</v>
      </c>
      <c r="E51" s="45" t="s">
        <v>26</v>
      </c>
      <c r="F51" s="41">
        <v>1</v>
      </c>
      <c r="G51" s="171">
        <v>42370</v>
      </c>
      <c r="H51" s="170">
        <f>G51+40</f>
        <v>42410</v>
      </c>
      <c r="I51" s="170">
        <f t="shared" si="37"/>
        <v>42420</v>
      </c>
      <c r="J51" s="170">
        <f>I51+15</f>
        <v>42435</v>
      </c>
      <c r="K51" s="170">
        <f>J51+15</f>
        <v>42450</v>
      </c>
      <c r="L51" s="170" t="s">
        <v>200</v>
      </c>
      <c r="M51" s="175" t="s">
        <v>200</v>
      </c>
      <c r="N51" s="175" t="s">
        <v>200</v>
      </c>
      <c r="O51" s="175"/>
      <c r="P51" s="175">
        <f>K51+20</f>
        <v>42470</v>
      </c>
      <c r="Q51" s="175" t="s">
        <v>200</v>
      </c>
      <c r="R51" s="175">
        <f>P51+15</f>
        <v>42485</v>
      </c>
      <c r="S51" s="232"/>
      <c r="T51" s="222"/>
      <c r="U51" s="223"/>
    </row>
    <row r="52" spans="1:21" s="12" customFormat="1" ht="25.5" customHeight="1">
      <c r="A52" s="143"/>
      <c r="B52" s="67" t="s">
        <v>87</v>
      </c>
      <c r="C52" s="42" t="s">
        <v>62</v>
      </c>
      <c r="D52" s="41" t="s">
        <v>16</v>
      </c>
      <c r="E52" s="41" t="s">
        <v>26</v>
      </c>
      <c r="F52" s="41">
        <v>1</v>
      </c>
      <c r="G52" s="177">
        <v>42552</v>
      </c>
      <c r="H52" s="171">
        <f t="shared" ref="H52" si="47">G52+10</f>
        <v>42562</v>
      </c>
      <c r="I52" s="170">
        <f t="shared" si="37"/>
        <v>42572</v>
      </c>
      <c r="J52" s="170">
        <f t="shared" ref="J52" si="48">I52+15</f>
        <v>42587</v>
      </c>
      <c r="K52" s="170">
        <f t="shared" ref="K52" si="49">J52+15</f>
        <v>42602</v>
      </c>
      <c r="L52" s="170" t="s">
        <v>200</v>
      </c>
      <c r="M52" s="175" t="s">
        <v>200</v>
      </c>
      <c r="N52" s="175" t="s">
        <v>200</v>
      </c>
      <c r="O52" s="175"/>
      <c r="P52" s="175">
        <f>K52+20</f>
        <v>42622</v>
      </c>
      <c r="Q52" s="175" t="s">
        <v>200</v>
      </c>
      <c r="R52" s="175">
        <f>P52+5</f>
        <v>42627</v>
      </c>
      <c r="S52" s="232"/>
      <c r="T52" s="222"/>
      <c r="U52" s="223"/>
    </row>
    <row r="53" spans="1:21" s="12" customFormat="1" ht="19.5" customHeight="1">
      <c r="A53" s="143"/>
      <c r="B53" s="67" t="s">
        <v>88</v>
      </c>
      <c r="C53" s="71" t="s">
        <v>116</v>
      </c>
      <c r="D53" s="41" t="s">
        <v>14</v>
      </c>
      <c r="E53" s="41" t="s">
        <v>53</v>
      </c>
      <c r="F53" s="41">
        <v>1</v>
      </c>
      <c r="G53" s="171">
        <v>42522</v>
      </c>
      <c r="H53" s="170">
        <f>G53+10</f>
        <v>42532</v>
      </c>
      <c r="I53" s="178">
        <f>H53+2</f>
        <v>42534</v>
      </c>
      <c r="J53" s="178">
        <f>I53+60</f>
        <v>42594</v>
      </c>
      <c r="K53" s="178">
        <f>J53+30</f>
        <v>42624</v>
      </c>
      <c r="L53" s="170" t="s">
        <v>200</v>
      </c>
      <c r="M53" s="175" t="s">
        <v>200</v>
      </c>
      <c r="N53" s="175" t="s">
        <v>200</v>
      </c>
      <c r="O53" s="175"/>
      <c r="P53" s="175">
        <f>K53+20</f>
        <v>42644</v>
      </c>
      <c r="Q53" s="175" t="s">
        <v>200</v>
      </c>
      <c r="R53" s="175">
        <f>P53+5</f>
        <v>42649</v>
      </c>
      <c r="S53" s="222">
        <f>R53+30</f>
        <v>42679</v>
      </c>
      <c r="T53" s="222"/>
      <c r="U53" s="223"/>
    </row>
    <row r="54" spans="1:21" s="12" customFormat="1">
      <c r="A54" s="143"/>
      <c r="B54" s="67" t="s">
        <v>89</v>
      </c>
      <c r="C54" s="42" t="s">
        <v>60</v>
      </c>
      <c r="D54" s="41" t="s">
        <v>16</v>
      </c>
      <c r="E54" s="41" t="s">
        <v>26</v>
      </c>
      <c r="F54" s="41">
        <v>1</v>
      </c>
      <c r="G54" s="177">
        <v>42522</v>
      </c>
      <c r="H54" s="171">
        <f t="shared" ref="H54" si="50">G54+10</f>
        <v>42532</v>
      </c>
      <c r="I54" s="170">
        <f t="shared" ref="I54" si="51">H54+10</f>
        <v>42542</v>
      </c>
      <c r="J54" s="170">
        <f t="shared" ref="J54" si="52">I54+15</f>
        <v>42557</v>
      </c>
      <c r="K54" s="170">
        <f t="shared" ref="K54" si="53">J54+15</f>
        <v>42572</v>
      </c>
      <c r="L54" s="170" t="s">
        <v>200</v>
      </c>
      <c r="M54" s="175" t="s">
        <v>200</v>
      </c>
      <c r="N54" s="175" t="s">
        <v>200</v>
      </c>
      <c r="O54" s="175"/>
      <c r="P54" s="175">
        <f>K54+20</f>
        <v>42592</v>
      </c>
      <c r="Q54" s="175" t="s">
        <v>200</v>
      </c>
      <c r="R54" s="175">
        <f>P54+5</f>
        <v>42597</v>
      </c>
      <c r="S54" s="232"/>
      <c r="T54" s="222"/>
      <c r="U54" s="223"/>
    </row>
    <row r="55" spans="1:21" ht="21" customHeight="1">
      <c r="A55" s="143"/>
      <c r="B55" s="67" t="s">
        <v>90</v>
      </c>
      <c r="C55" s="42" t="s">
        <v>140</v>
      </c>
      <c r="D55" s="41" t="s">
        <v>14</v>
      </c>
      <c r="E55" s="41" t="s">
        <v>27</v>
      </c>
      <c r="F55" s="41" t="s">
        <v>49</v>
      </c>
      <c r="G55" s="317">
        <v>43405</v>
      </c>
      <c r="H55" s="170">
        <f>G55+10</f>
        <v>43415</v>
      </c>
      <c r="I55" s="178">
        <f>H55+2</f>
        <v>43417</v>
      </c>
      <c r="J55" s="178">
        <f>I55+60</f>
        <v>43477</v>
      </c>
      <c r="K55" s="178">
        <f>J55+30</f>
        <v>43507</v>
      </c>
      <c r="L55" s="170">
        <f>K55+10</f>
        <v>43517</v>
      </c>
      <c r="M55" s="183" t="s">
        <v>200</v>
      </c>
      <c r="N55" s="171" t="s">
        <v>200</v>
      </c>
      <c r="O55" s="171"/>
      <c r="P55" s="222">
        <f>L55+15</f>
        <v>43532</v>
      </c>
      <c r="Q55" s="222">
        <f>P55+10</f>
        <v>43542</v>
      </c>
      <c r="R55" s="222">
        <f>Q55+15</f>
        <v>43557</v>
      </c>
      <c r="S55" s="222">
        <f>R55+30</f>
        <v>43587</v>
      </c>
      <c r="T55" s="176"/>
      <c r="U55" s="196"/>
    </row>
    <row r="56" spans="1:21" s="12" customFormat="1" ht="17.25" customHeight="1">
      <c r="A56" s="143"/>
      <c r="B56" s="67" t="s">
        <v>91</v>
      </c>
      <c r="C56" s="42" t="s">
        <v>137</v>
      </c>
      <c r="D56" s="41" t="s">
        <v>16</v>
      </c>
      <c r="E56" s="41" t="s">
        <v>26</v>
      </c>
      <c r="F56" s="41">
        <v>4</v>
      </c>
      <c r="G56" s="177">
        <v>43252</v>
      </c>
      <c r="H56" s="171">
        <f t="shared" ref="H56:H57" si="54">G56+10</f>
        <v>43262</v>
      </c>
      <c r="I56" s="170">
        <f t="shared" ref="I56:I57" si="55">H56+10</f>
        <v>43272</v>
      </c>
      <c r="J56" s="170">
        <f t="shared" ref="J56:J57" si="56">I56+15</f>
        <v>43287</v>
      </c>
      <c r="K56" s="170">
        <f t="shared" ref="K56:K57" si="57">J56+15</f>
        <v>43302</v>
      </c>
      <c r="L56" s="170" t="s">
        <v>200</v>
      </c>
      <c r="M56" s="175" t="s">
        <v>200</v>
      </c>
      <c r="N56" s="175" t="s">
        <v>200</v>
      </c>
      <c r="O56" s="175"/>
      <c r="P56" s="175">
        <f>K56+20</f>
        <v>43322</v>
      </c>
      <c r="Q56" s="175" t="s">
        <v>200</v>
      </c>
      <c r="R56" s="175">
        <f>P56+5</f>
        <v>43327</v>
      </c>
      <c r="S56" s="222"/>
      <c r="T56" s="222"/>
      <c r="U56" s="223"/>
    </row>
    <row r="57" spans="1:21" s="12" customFormat="1" ht="17.25" customHeight="1" thickBot="1">
      <c r="A57" s="147"/>
      <c r="B57" s="69" t="s">
        <v>239</v>
      </c>
      <c r="C57" s="57" t="s">
        <v>61</v>
      </c>
      <c r="D57" s="51" t="s">
        <v>16</v>
      </c>
      <c r="E57" s="51" t="s">
        <v>17</v>
      </c>
      <c r="F57" s="51">
        <v>4</v>
      </c>
      <c r="G57" s="171">
        <v>43586</v>
      </c>
      <c r="H57" s="171">
        <f t="shared" si="54"/>
        <v>43596</v>
      </c>
      <c r="I57" s="170">
        <f t="shared" si="55"/>
        <v>43606</v>
      </c>
      <c r="J57" s="170">
        <f t="shared" si="56"/>
        <v>43621</v>
      </c>
      <c r="K57" s="170">
        <f t="shared" si="57"/>
        <v>43636</v>
      </c>
      <c r="L57" s="170" t="s">
        <v>200</v>
      </c>
      <c r="M57" s="175" t="s">
        <v>200</v>
      </c>
      <c r="N57" s="175" t="s">
        <v>200</v>
      </c>
      <c r="O57" s="175"/>
      <c r="P57" s="175">
        <f>K57+20</f>
        <v>43656</v>
      </c>
      <c r="Q57" s="175" t="s">
        <v>200</v>
      </c>
      <c r="R57" s="175">
        <f>P57+5</f>
        <v>43661</v>
      </c>
      <c r="S57" s="232"/>
      <c r="T57" s="224"/>
      <c r="U57" s="225"/>
    </row>
    <row r="58" spans="1:21" s="12" customFormat="1" ht="13.8" thickBot="1">
      <c r="A58" s="150" t="s">
        <v>154</v>
      </c>
      <c r="B58" s="380" t="s">
        <v>155</v>
      </c>
      <c r="C58" s="381"/>
      <c r="D58" s="381"/>
      <c r="E58" s="381"/>
      <c r="F58" s="381"/>
      <c r="G58" s="189"/>
      <c r="H58" s="189"/>
      <c r="I58" s="190"/>
      <c r="J58" s="190"/>
      <c r="K58" s="191"/>
      <c r="L58" s="185"/>
      <c r="M58" s="185"/>
      <c r="N58" s="185"/>
      <c r="O58" s="180"/>
      <c r="P58" s="218"/>
      <c r="Q58" s="218"/>
      <c r="R58" s="218"/>
      <c r="S58" s="218"/>
      <c r="T58" s="218"/>
      <c r="U58" s="219"/>
    </row>
    <row r="59" spans="1:21" ht="38.25" customHeight="1">
      <c r="A59" s="146"/>
      <c r="B59" s="72" t="s">
        <v>92</v>
      </c>
      <c r="C59" s="73" t="s">
        <v>126</v>
      </c>
      <c r="D59" s="74" t="s">
        <v>16</v>
      </c>
      <c r="E59" s="55" t="s">
        <v>26</v>
      </c>
      <c r="F59" s="74">
        <v>1</v>
      </c>
      <c r="G59" s="316">
        <v>42736</v>
      </c>
      <c r="H59" s="171">
        <f t="shared" ref="H59:H65" si="58">G59+10</f>
        <v>42746</v>
      </c>
      <c r="I59" s="170">
        <f t="shared" ref="I59:I63" si="59">H59+10</f>
        <v>42756</v>
      </c>
      <c r="J59" s="170">
        <f t="shared" ref="J59:J62" si="60">I59+15</f>
        <v>42771</v>
      </c>
      <c r="K59" s="170">
        <f t="shared" ref="K59:K62" si="61">J59+15</f>
        <v>42786</v>
      </c>
      <c r="L59" s="170" t="s">
        <v>200</v>
      </c>
      <c r="M59" s="170" t="s">
        <v>200</v>
      </c>
      <c r="N59" s="170" t="s">
        <v>200</v>
      </c>
      <c r="O59" s="175"/>
      <c r="P59" s="175">
        <f t="shared" ref="P59:P65" si="62">K59+20</f>
        <v>42806</v>
      </c>
      <c r="Q59" s="175" t="s">
        <v>200</v>
      </c>
      <c r="R59" s="175">
        <f t="shared" ref="R59:R62" si="63">P59+5</f>
        <v>42811</v>
      </c>
      <c r="S59" s="232"/>
      <c r="T59" s="212"/>
      <c r="U59" s="213"/>
    </row>
    <row r="60" spans="1:21" s="12" customFormat="1" ht="17.25" customHeight="1">
      <c r="A60" s="143"/>
      <c r="B60" s="67" t="s">
        <v>93</v>
      </c>
      <c r="C60" s="42" t="s">
        <v>125</v>
      </c>
      <c r="D60" s="75" t="s">
        <v>16</v>
      </c>
      <c r="E60" s="41" t="s">
        <v>26</v>
      </c>
      <c r="F60" s="75">
        <v>2</v>
      </c>
      <c r="G60" s="171">
        <v>43101</v>
      </c>
      <c r="H60" s="171">
        <f>G60+10</f>
        <v>43111</v>
      </c>
      <c r="I60" s="170">
        <f t="shared" si="59"/>
        <v>43121</v>
      </c>
      <c r="J60" s="170">
        <f t="shared" si="60"/>
        <v>43136</v>
      </c>
      <c r="K60" s="170">
        <f t="shared" si="61"/>
        <v>43151</v>
      </c>
      <c r="L60" s="170" t="s">
        <v>200</v>
      </c>
      <c r="M60" s="170" t="s">
        <v>200</v>
      </c>
      <c r="N60" s="170" t="s">
        <v>200</v>
      </c>
      <c r="O60" s="175"/>
      <c r="P60" s="175">
        <f t="shared" si="62"/>
        <v>43171</v>
      </c>
      <c r="Q60" s="175" t="s">
        <v>200</v>
      </c>
      <c r="R60" s="175">
        <f t="shared" si="63"/>
        <v>43176</v>
      </c>
      <c r="S60" s="232"/>
      <c r="T60" s="222"/>
      <c r="U60" s="223"/>
    </row>
    <row r="61" spans="1:21" s="12" customFormat="1">
      <c r="A61" s="143"/>
      <c r="B61" s="67" t="s">
        <v>94</v>
      </c>
      <c r="C61" s="42" t="s">
        <v>124</v>
      </c>
      <c r="D61" s="75" t="s">
        <v>16</v>
      </c>
      <c r="E61" s="41" t="s">
        <v>26</v>
      </c>
      <c r="F61" s="75">
        <v>3</v>
      </c>
      <c r="G61" s="171">
        <v>43466</v>
      </c>
      <c r="H61" s="171">
        <f t="shared" si="58"/>
        <v>43476</v>
      </c>
      <c r="I61" s="170">
        <f t="shared" si="59"/>
        <v>43486</v>
      </c>
      <c r="J61" s="170">
        <f t="shared" si="60"/>
        <v>43501</v>
      </c>
      <c r="K61" s="170">
        <f t="shared" si="61"/>
        <v>43516</v>
      </c>
      <c r="L61" s="170" t="s">
        <v>200</v>
      </c>
      <c r="M61" s="170" t="s">
        <v>200</v>
      </c>
      <c r="N61" s="170" t="s">
        <v>200</v>
      </c>
      <c r="O61" s="175"/>
      <c r="P61" s="175">
        <f t="shared" si="62"/>
        <v>43536</v>
      </c>
      <c r="Q61" s="175" t="s">
        <v>200</v>
      </c>
      <c r="R61" s="175">
        <f t="shared" si="63"/>
        <v>43541</v>
      </c>
      <c r="S61" s="232"/>
      <c r="T61" s="222"/>
      <c r="U61" s="223"/>
    </row>
    <row r="62" spans="1:21" s="12" customFormat="1">
      <c r="A62" s="143"/>
      <c r="B62" s="67" t="s">
        <v>95</v>
      </c>
      <c r="C62" s="42" t="s">
        <v>55</v>
      </c>
      <c r="D62" s="75" t="s">
        <v>16</v>
      </c>
      <c r="E62" s="41" t="s">
        <v>26</v>
      </c>
      <c r="F62" s="75"/>
      <c r="G62" s="171">
        <v>43983</v>
      </c>
      <c r="H62" s="171">
        <f t="shared" si="58"/>
        <v>43993</v>
      </c>
      <c r="I62" s="170">
        <f t="shared" si="59"/>
        <v>44003</v>
      </c>
      <c r="J62" s="170">
        <f t="shared" si="60"/>
        <v>44018</v>
      </c>
      <c r="K62" s="170">
        <f t="shared" si="61"/>
        <v>44033</v>
      </c>
      <c r="L62" s="170" t="s">
        <v>200</v>
      </c>
      <c r="M62" s="170" t="s">
        <v>200</v>
      </c>
      <c r="N62" s="170" t="s">
        <v>200</v>
      </c>
      <c r="O62" s="175"/>
      <c r="P62" s="175">
        <f t="shared" si="62"/>
        <v>44053</v>
      </c>
      <c r="Q62" s="175" t="s">
        <v>200</v>
      </c>
      <c r="R62" s="175">
        <f t="shared" si="63"/>
        <v>44058</v>
      </c>
      <c r="S62" s="232"/>
      <c r="T62" s="222"/>
      <c r="U62" s="223"/>
    </row>
    <row r="63" spans="1:21" s="12" customFormat="1" ht="20.399999999999999">
      <c r="A63" s="143"/>
      <c r="B63" s="67" t="s">
        <v>96</v>
      </c>
      <c r="C63" s="42" t="s">
        <v>123</v>
      </c>
      <c r="D63" s="75" t="s">
        <v>16</v>
      </c>
      <c r="E63" s="45" t="s">
        <v>26</v>
      </c>
      <c r="F63" s="75"/>
      <c r="G63" s="171">
        <v>43466</v>
      </c>
      <c r="H63" s="170">
        <f>G63+40</f>
        <v>43506</v>
      </c>
      <c r="I63" s="170">
        <f t="shared" si="59"/>
        <v>43516</v>
      </c>
      <c r="J63" s="170">
        <f>I63+15</f>
        <v>43531</v>
      </c>
      <c r="K63" s="170">
        <f>J63+15</f>
        <v>43546</v>
      </c>
      <c r="L63" s="170" t="s">
        <v>200</v>
      </c>
      <c r="M63" s="175" t="s">
        <v>200</v>
      </c>
      <c r="N63" s="175" t="s">
        <v>200</v>
      </c>
      <c r="O63" s="175"/>
      <c r="P63" s="175">
        <f t="shared" si="62"/>
        <v>43566</v>
      </c>
      <c r="Q63" s="175" t="s">
        <v>200</v>
      </c>
      <c r="R63" s="175">
        <f>P63+15</f>
        <v>43581</v>
      </c>
      <c r="S63" s="232"/>
      <c r="T63" s="222"/>
      <c r="U63" s="223"/>
    </row>
    <row r="64" spans="1:21" s="12" customFormat="1">
      <c r="A64" s="143"/>
      <c r="B64" s="67" t="s">
        <v>97</v>
      </c>
      <c r="C64" s="42" t="s">
        <v>57</v>
      </c>
      <c r="D64" s="75" t="s">
        <v>16</v>
      </c>
      <c r="E64" s="41" t="s">
        <v>26</v>
      </c>
      <c r="F64" s="75"/>
      <c r="G64" s="171">
        <v>43497</v>
      </c>
      <c r="H64" s="171">
        <f t="shared" si="58"/>
        <v>43507</v>
      </c>
      <c r="I64" s="170">
        <f t="shared" ref="I64:I65" si="64">H64+10</f>
        <v>43517</v>
      </c>
      <c r="J64" s="170">
        <f t="shared" ref="J64:J65" si="65">I64+15</f>
        <v>43532</v>
      </c>
      <c r="K64" s="170">
        <f t="shared" ref="K64:K65" si="66">J64+15</f>
        <v>43547</v>
      </c>
      <c r="L64" s="170" t="s">
        <v>200</v>
      </c>
      <c r="M64" s="170" t="s">
        <v>200</v>
      </c>
      <c r="N64" s="170" t="s">
        <v>200</v>
      </c>
      <c r="O64" s="175"/>
      <c r="P64" s="175">
        <f t="shared" si="62"/>
        <v>43567</v>
      </c>
      <c r="Q64" s="175" t="s">
        <v>200</v>
      </c>
      <c r="R64" s="175">
        <f t="shared" ref="R64:R65" si="67">P64+5</f>
        <v>43572</v>
      </c>
      <c r="S64" s="222"/>
      <c r="T64" s="222"/>
      <c r="U64" s="223"/>
    </row>
    <row r="65" spans="1:21" s="12" customFormat="1" ht="18.75" customHeight="1" thickBot="1">
      <c r="A65" s="147"/>
      <c r="B65" s="69" t="s">
        <v>98</v>
      </c>
      <c r="C65" s="57" t="s">
        <v>122</v>
      </c>
      <c r="D65" s="76" t="s">
        <v>16</v>
      </c>
      <c r="E65" s="51" t="s">
        <v>26</v>
      </c>
      <c r="F65" s="76"/>
      <c r="G65" s="177">
        <v>43525</v>
      </c>
      <c r="H65" s="171">
        <f t="shared" si="58"/>
        <v>43535</v>
      </c>
      <c r="I65" s="170">
        <f t="shared" si="64"/>
        <v>43545</v>
      </c>
      <c r="J65" s="170">
        <f t="shared" si="65"/>
        <v>43560</v>
      </c>
      <c r="K65" s="170">
        <f t="shared" si="66"/>
        <v>43575</v>
      </c>
      <c r="L65" s="170" t="s">
        <v>200</v>
      </c>
      <c r="M65" s="170" t="s">
        <v>200</v>
      </c>
      <c r="N65" s="170" t="s">
        <v>200</v>
      </c>
      <c r="O65" s="175"/>
      <c r="P65" s="175">
        <f t="shared" si="62"/>
        <v>43595</v>
      </c>
      <c r="Q65" s="175" t="s">
        <v>200</v>
      </c>
      <c r="R65" s="175">
        <f t="shared" si="67"/>
        <v>43600</v>
      </c>
      <c r="S65" s="224"/>
      <c r="T65" s="224"/>
      <c r="U65" s="225"/>
    </row>
    <row r="66" spans="1:21" s="12" customFormat="1" ht="13.8" thickBot="1">
      <c r="A66" s="153" t="s">
        <v>156</v>
      </c>
      <c r="B66" s="375" t="s">
        <v>157</v>
      </c>
      <c r="C66" s="376"/>
      <c r="D66" s="376"/>
      <c r="E66" s="376"/>
      <c r="F66" s="376"/>
      <c r="G66" s="235"/>
      <c r="H66" s="192"/>
      <c r="I66" s="193"/>
      <c r="J66" s="193"/>
      <c r="K66" s="193"/>
      <c r="L66" s="192"/>
      <c r="M66" s="192"/>
      <c r="N66" s="192"/>
      <c r="O66" s="198"/>
      <c r="P66" s="226"/>
      <c r="Q66" s="226"/>
      <c r="R66" s="226"/>
      <c r="S66" s="226"/>
      <c r="T66" s="226"/>
      <c r="U66" s="227"/>
    </row>
    <row r="67" spans="1:21" s="12" customFormat="1" ht="71.400000000000006">
      <c r="A67" s="324" t="s">
        <v>165</v>
      </c>
      <c r="B67" s="72" t="s">
        <v>74</v>
      </c>
      <c r="C67" s="77" t="s">
        <v>76</v>
      </c>
      <c r="D67" s="55" t="s">
        <v>16</v>
      </c>
      <c r="E67" s="55" t="s">
        <v>17</v>
      </c>
      <c r="F67" s="55"/>
      <c r="G67" s="262">
        <v>42156</v>
      </c>
      <c r="H67" s="170">
        <v>42193</v>
      </c>
      <c r="I67" s="178">
        <v>42194</v>
      </c>
      <c r="J67" s="178">
        <v>42220</v>
      </c>
      <c r="K67" s="172">
        <v>42226</v>
      </c>
      <c r="L67" s="171">
        <f>K67+7</f>
        <v>42233</v>
      </c>
      <c r="M67" s="175" t="s">
        <v>200</v>
      </c>
      <c r="N67" s="171" t="s">
        <v>200</v>
      </c>
      <c r="O67" s="171"/>
      <c r="P67" s="258" t="s">
        <v>200</v>
      </c>
      <c r="Q67" s="258">
        <v>42242</v>
      </c>
      <c r="R67" s="258">
        <v>42242</v>
      </c>
      <c r="S67" s="258">
        <v>44255</v>
      </c>
      <c r="T67" s="260" t="s">
        <v>204</v>
      </c>
      <c r="U67" s="221"/>
    </row>
    <row r="68" spans="1:21" s="12" customFormat="1">
      <c r="A68" s="323"/>
      <c r="B68" s="67" t="s">
        <v>77</v>
      </c>
      <c r="C68" s="77" t="s">
        <v>104</v>
      </c>
      <c r="D68" s="55" t="s">
        <v>16</v>
      </c>
      <c r="E68" s="55" t="s">
        <v>17</v>
      </c>
      <c r="F68" s="55"/>
      <c r="G68" s="171">
        <v>42370</v>
      </c>
      <c r="H68" s="171">
        <f t="shared" ref="H68" si="68">G68+10</f>
        <v>42380</v>
      </c>
      <c r="I68" s="170">
        <f t="shared" ref="I68" si="69">H68+10</f>
        <v>42390</v>
      </c>
      <c r="J68" s="170">
        <f t="shared" ref="J68" si="70">I68+15</f>
        <v>42405</v>
      </c>
      <c r="K68" s="170">
        <f t="shared" ref="K68" si="71">J68+15</f>
        <v>42420</v>
      </c>
      <c r="L68" s="170">
        <f>K68+10</f>
        <v>42430</v>
      </c>
      <c r="M68" s="175" t="s">
        <v>200</v>
      </c>
      <c r="N68" s="171" t="s">
        <v>200</v>
      </c>
      <c r="O68" s="171"/>
      <c r="P68" s="258" t="s">
        <v>200</v>
      </c>
      <c r="Q68" s="258" t="s">
        <v>200</v>
      </c>
      <c r="R68" s="175">
        <f>L68+10</f>
        <v>42440</v>
      </c>
      <c r="S68" s="222"/>
      <c r="T68" s="222"/>
      <c r="U68" s="223"/>
    </row>
    <row r="69" spans="1:21" s="12" customFormat="1" ht="61.8">
      <c r="A69" s="323" t="s">
        <v>164</v>
      </c>
      <c r="B69" s="67" t="s">
        <v>79</v>
      </c>
      <c r="C69" s="77" t="s">
        <v>78</v>
      </c>
      <c r="D69" s="55" t="s">
        <v>16</v>
      </c>
      <c r="E69" s="55" t="s">
        <v>17</v>
      </c>
      <c r="F69" s="55"/>
      <c r="G69" s="262">
        <v>42156</v>
      </c>
      <c r="H69" s="170">
        <v>42193</v>
      </c>
      <c r="I69" s="178">
        <v>42194</v>
      </c>
      <c r="J69" s="178">
        <v>42220</v>
      </c>
      <c r="K69" s="172">
        <v>42226</v>
      </c>
      <c r="L69" s="171">
        <f>K69+2</f>
        <v>42228</v>
      </c>
      <c r="M69" s="175" t="s">
        <v>200</v>
      </c>
      <c r="N69" s="171" t="s">
        <v>200</v>
      </c>
      <c r="O69" s="171"/>
      <c r="P69" s="258" t="s">
        <v>200</v>
      </c>
      <c r="Q69" s="258">
        <v>42242</v>
      </c>
      <c r="R69" s="258">
        <v>42242</v>
      </c>
      <c r="S69" s="258">
        <v>44255</v>
      </c>
      <c r="T69" s="261" t="s">
        <v>205</v>
      </c>
      <c r="U69" s="223"/>
    </row>
    <row r="70" spans="1:21" s="12" customFormat="1" ht="41.4">
      <c r="A70" s="323" t="s">
        <v>166</v>
      </c>
      <c r="B70" s="67" t="s">
        <v>82</v>
      </c>
      <c r="C70" s="77" t="s">
        <v>80</v>
      </c>
      <c r="D70" s="55" t="s">
        <v>16</v>
      </c>
      <c r="E70" s="55" t="s">
        <v>17</v>
      </c>
      <c r="F70" s="55"/>
      <c r="G70" s="170">
        <v>42156</v>
      </c>
      <c r="H70" s="170">
        <v>42193</v>
      </c>
      <c r="I70" s="178">
        <v>42194</v>
      </c>
      <c r="J70" s="178">
        <v>42220</v>
      </c>
      <c r="K70" s="172">
        <v>42226</v>
      </c>
      <c r="L70" s="171">
        <f>K70+2</f>
        <v>42228</v>
      </c>
      <c r="M70" s="175" t="s">
        <v>200</v>
      </c>
      <c r="N70" s="171" t="s">
        <v>200</v>
      </c>
      <c r="O70" s="171"/>
      <c r="P70" s="258" t="s">
        <v>200</v>
      </c>
      <c r="Q70" s="258">
        <v>42242</v>
      </c>
      <c r="R70" s="258">
        <v>42242</v>
      </c>
      <c r="S70" s="258">
        <v>44255</v>
      </c>
      <c r="T70" s="261" t="s">
        <v>206</v>
      </c>
      <c r="U70" s="223"/>
    </row>
    <row r="71" spans="1:21" s="12" customFormat="1">
      <c r="A71" s="323"/>
      <c r="B71" s="67" t="s">
        <v>83</v>
      </c>
      <c r="C71" s="77" t="s">
        <v>81</v>
      </c>
      <c r="D71" s="55" t="s">
        <v>16</v>
      </c>
      <c r="E71" s="55" t="s">
        <v>17</v>
      </c>
      <c r="F71" s="55"/>
      <c r="G71" s="171">
        <v>42370</v>
      </c>
      <c r="H71" s="171">
        <f t="shared" ref="H71:H72" si="72">G71+10</f>
        <v>42380</v>
      </c>
      <c r="I71" s="170">
        <f t="shared" ref="I71:I72" si="73">H71+10</f>
        <v>42390</v>
      </c>
      <c r="J71" s="170">
        <f t="shared" ref="J71:J72" si="74">I71+15</f>
        <v>42405</v>
      </c>
      <c r="K71" s="170">
        <f t="shared" ref="K71:K72" si="75">J71+15</f>
        <v>42420</v>
      </c>
      <c r="L71" s="170" t="s">
        <v>200</v>
      </c>
      <c r="M71" s="175">
        <f t="shared" ref="M71:M72" si="76">K71+10</f>
        <v>42430</v>
      </c>
      <c r="N71" s="171" t="s">
        <v>200</v>
      </c>
      <c r="O71" s="171"/>
      <c r="P71" s="258" t="s">
        <v>200</v>
      </c>
      <c r="Q71" s="258" t="s">
        <v>200</v>
      </c>
      <c r="R71" s="175">
        <f>M71+20</f>
        <v>42450</v>
      </c>
      <c r="S71" s="222"/>
      <c r="T71" s="222"/>
      <c r="U71" s="223"/>
    </row>
    <row r="72" spans="1:21" s="12" customFormat="1">
      <c r="A72" s="323"/>
      <c r="B72" s="67" t="s">
        <v>84</v>
      </c>
      <c r="C72" s="77" t="s">
        <v>109</v>
      </c>
      <c r="D72" s="55" t="s">
        <v>16</v>
      </c>
      <c r="E72" s="55" t="s">
        <v>17</v>
      </c>
      <c r="F72" s="55"/>
      <c r="G72" s="171">
        <v>42736</v>
      </c>
      <c r="H72" s="171">
        <f t="shared" si="72"/>
        <v>42746</v>
      </c>
      <c r="I72" s="170">
        <f t="shared" si="73"/>
        <v>42756</v>
      </c>
      <c r="J72" s="170">
        <f t="shared" si="74"/>
        <v>42771</v>
      </c>
      <c r="K72" s="170">
        <f t="shared" si="75"/>
        <v>42786</v>
      </c>
      <c r="L72" s="170" t="s">
        <v>200</v>
      </c>
      <c r="M72" s="175">
        <f t="shared" si="76"/>
        <v>42796</v>
      </c>
      <c r="N72" s="171" t="s">
        <v>200</v>
      </c>
      <c r="O72" s="171"/>
      <c r="P72" s="258" t="s">
        <v>200</v>
      </c>
      <c r="Q72" s="258" t="s">
        <v>200</v>
      </c>
      <c r="R72" s="175">
        <f>M72+20</f>
        <v>42816</v>
      </c>
      <c r="S72" s="222"/>
      <c r="T72" s="222"/>
      <c r="U72" s="223"/>
    </row>
    <row r="73" spans="1:21">
      <c r="A73" s="325"/>
      <c r="B73" s="90" t="s">
        <v>105</v>
      </c>
      <c r="C73" s="91" t="s">
        <v>136</v>
      </c>
      <c r="D73" s="92" t="s">
        <v>14</v>
      </c>
      <c r="E73" s="93" t="s">
        <v>15</v>
      </c>
      <c r="F73" s="94"/>
      <c r="G73" s="240"/>
      <c r="H73" s="240"/>
      <c r="I73" s="240"/>
      <c r="J73" s="241"/>
      <c r="K73" s="241"/>
      <c r="L73" s="241"/>
      <c r="M73" s="241"/>
      <c r="N73" s="241"/>
      <c r="O73" s="242"/>
      <c r="P73" s="239"/>
      <c r="Q73" s="240"/>
      <c r="R73" s="240"/>
      <c r="S73" s="241"/>
      <c r="T73" s="241"/>
      <c r="U73" s="252"/>
    </row>
    <row r="74" spans="1:21">
      <c r="A74" s="326" t="s">
        <v>161</v>
      </c>
      <c r="B74" s="87" t="s">
        <v>218</v>
      </c>
      <c r="C74" s="88" t="s">
        <v>240</v>
      </c>
      <c r="D74" s="89" t="s">
        <v>14</v>
      </c>
      <c r="E74" s="63" t="s">
        <v>15</v>
      </c>
      <c r="F74" s="86"/>
      <c r="G74" s="316">
        <v>42272</v>
      </c>
      <c r="H74" s="259">
        <v>42312</v>
      </c>
      <c r="I74" s="170">
        <f>H74+6</f>
        <v>42318</v>
      </c>
      <c r="J74" s="170">
        <f>I74+15</f>
        <v>42333</v>
      </c>
      <c r="K74" s="178">
        <f>J74+6</f>
        <v>42339</v>
      </c>
      <c r="L74" s="178">
        <f>K74+10</f>
        <v>42349</v>
      </c>
      <c r="M74" s="170" t="s">
        <v>200</v>
      </c>
      <c r="N74" s="238" t="s">
        <v>200</v>
      </c>
      <c r="O74" s="170" t="s">
        <v>200</v>
      </c>
      <c r="P74" s="249">
        <f>L74+2</f>
        <v>42351</v>
      </c>
      <c r="Q74" s="212" t="s">
        <v>200</v>
      </c>
      <c r="R74" s="212">
        <f>P74</f>
        <v>42351</v>
      </c>
      <c r="S74" s="212">
        <f>R74+20</f>
        <v>42371</v>
      </c>
      <c r="T74" s="212"/>
      <c r="U74" s="213"/>
    </row>
    <row r="75" spans="1:21">
      <c r="A75" s="327" t="s">
        <v>159</v>
      </c>
      <c r="B75" s="83" t="s">
        <v>219</v>
      </c>
      <c r="C75" s="84" t="s">
        <v>160</v>
      </c>
      <c r="D75" s="85" t="s">
        <v>14</v>
      </c>
      <c r="E75" s="51" t="s">
        <v>15</v>
      </c>
      <c r="F75" s="76"/>
      <c r="G75" s="317">
        <v>42333</v>
      </c>
      <c r="H75" s="258" t="s">
        <v>200</v>
      </c>
      <c r="I75" s="171">
        <f>G75+20</f>
        <v>42353</v>
      </c>
      <c r="J75" s="171">
        <f>I75+15</f>
        <v>42368</v>
      </c>
      <c r="K75" s="172">
        <f>J75+10</f>
        <v>42378</v>
      </c>
      <c r="L75" s="172" t="s">
        <v>200</v>
      </c>
      <c r="M75" s="170" t="s">
        <v>200</v>
      </c>
      <c r="N75" s="173" t="s">
        <v>200</v>
      </c>
      <c r="O75" s="171" t="s">
        <v>200</v>
      </c>
      <c r="P75" s="250">
        <f>K75+2</f>
        <v>42380</v>
      </c>
      <c r="Q75" s="176" t="s">
        <v>200</v>
      </c>
      <c r="R75" s="176">
        <f>P75</f>
        <v>42380</v>
      </c>
      <c r="S75" s="176">
        <f>R75+15</f>
        <v>42395</v>
      </c>
      <c r="T75" s="176"/>
      <c r="U75" s="196"/>
    </row>
    <row r="76" spans="1:21" ht="13.8" thickBot="1">
      <c r="A76" s="328" t="s">
        <v>162</v>
      </c>
      <c r="B76" s="83" t="s">
        <v>218</v>
      </c>
      <c r="C76" s="84" t="s">
        <v>199</v>
      </c>
      <c r="D76" s="85" t="s">
        <v>14</v>
      </c>
      <c r="E76" s="51" t="s">
        <v>15</v>
      </c>
      <c r="F76" s="76"/>
      <c r="G76" s="329">
        <f>G75</f>
        <v>42333</v>
      </c>
      <c r="H76" s="330" t="s">
        <v>200</v>
      </c>
      <c r="I76" s="171">
        <f>G76+6</f>
        <v>42339</v>
      </c>
      <c r="J76" s="177">
        <f>I76+15</f>
        <v>42354</v>
      </c>
      <c r="K76" s="179">
        <f>J76+5</f>
        <v>42359</v>
      </c>
      <c r="L76" s="179" t="s">
        <v>200</v>
      </c>
      <c r="M76" s="331" t="s">
        <v>200</v>
      </c>
      <c r="N76" s="332" t="s">
        <v>200</v>
      </c>
      <c r="O76" s="177" t="s">
        <v>200</v>
      </c>
      <c r="P76" s="333">
        <f>K76+2</f>
        <v>42361</v>
      </c>
      <c r="Q76" s="214" t="s">
        <v>200</v>
      </c>
      <c r="R76" s="214">
        <f>P76</f>
        <v>42361</v>
      </c>
      <c r="S76" s="214">
        <f>R76+10</f>
        <v>42371</v>
      </c>
      <c r="T76" s="214"/>
      <c r="U76" s="215"/>
    </row>
    <row r="77" spans="1:21" ht="13.8" thickBot="1">
      <c r="A77" s="161"/>
      <c r="B77" s="358" t="s">
        <v>48</v>
      </c>
      <c r="C77" s="334" t="s">
        <v>197</v>
      </c>
      <c r="D77" s="157"/>
      <c r="E77" s="157"/>
      <c r="F77" s="157"/>
      <c r="G77" s="236"/>
      <c r="H77" s="194"/>
      <c r="I77" s="194" t="s">
        <v>244</v>
      </c>
      <c r="J77" s="194"/>
      <c r="K77" s="194"/>
      <c r="L77" s="194"/>
      <c r="M77" s="194"/>
      <c r="N77" s="194"/>
      <c r="O77" s="195"/>
      <c r="P77" s="335"/>
      <c r="Q77" s="335"/>
      <c r="R77" s="335"/>
      <c r="S77" s="335"/>
      <c r="T77" s="335"/>
      <c r="U77" s="336"/>
    </row>
    <row r="78" spans="1:21" ht="13.8" thickBot="1">
      <c r="A78" s="161"/>
      <c r="B78" s="160"/>
      <c r="C78" s="158" t="s">
        <v>196</v>
      </c>
      <c r="D78" s="156"/>
      <c r="E78" s="157"/>
      <c r="F78" s="157"/>
      <c r="G78" s="236"/>
      <c r="H78" s="194"/>
      <c r="I78" s="194"/>
      <c r="J78" s="194"/>
      <c r="K78" s="194"/>
      <c r="L78" s="194"/>
      <c r="M78" s="194"/>
      <c r="N78" s="194"/>
      <c r="O78" s="195"/>
      <c r="P78" s="230"/>
      <c r="Q78" s="230"/>
      <c r="R78" s="230"/>
      <c r="S78" s="230"/>
      <c r="T78" s="230"/>
      <c r="U78" s="231"/>
    </row>
    <row r="79" spans="1:21" ht="13.8" thickBot="1">
      <c r="A79" s="161"/>
      <c r="B79" s="160"/>
      <c r="C79" s="159" t="s">
        <v>174</v>
      </c>
      <c r="D79" s="156"/>
      <c r="E79" s="157"/>
      <c r="F79" s="157"/>
      <c r="G79" s="236"/>
      <c r="H79" s="194"/>
      <c r="I79" s="194"/>
      <c r="J79" s="194"/>
      <c r="K79" s="194"/>
      <c r="L79" s="194"/>
      <c r="M79" s="194"/>
      <c r="N79" s="194"/>
      <c r="O79" s="194"/>
      <c r="P79" s="230"/>
      <c r="Q79" s="230"/>
      <c r="R79" s="230"/>
      <c r="S79" s="230"/>
      <c r="T79" s="230"/>
      <c r="U79" s="231"/>
    </row>
    <row r="80" spans="1:21" s="12" customFormat="1" ht="13.8" thickBot="1">
      <c r="A80" s="155"/>
      <c r="B80" s="154"/>
      <c r="C80" s="357"/>
      <c r="D80" s="154"/>
      <c r="E80" s="154"/>
      <c r="F80" s="154"/>
      <c r="G80" s="237"/>
      <c r="H80" s="202"/>
      <c r="I80" s="203"/>
      <c r="J80" s="203"/>
      <c r="K80" s="204"/>
      <c r="L80" s="204"/>
      <c r="M80" s="251"/>
      <c r="N80" s="253"/>
      <c r="O80" s="254"/>
      <c r="P80" s="255"/>
      <c r="Q80" s="256"/>
      <c r="R80" s="256"/>
      <c r="S80" s="253"/>
      <c r="T80" s="253"/>
      <c r="U80" s="257"/>
    </row>
    <row r="81" spans="1:17" ht="13.8" thickTop="1">
      <c r="A81" s="10"/>
    </row>
    <row r="82" spans="1:17">
      <c r="A82" s="10"/>
    </row>
    <row r="83" spans="1:17">
      <c r="A83" s="10"/>
    </row>
    <row r="84" spans="1:17">
      <c r="A84" s="10"/>
    </row>
    <row r="85" spans="1:17">
      <c r="A85" s="10"/>
    </row>
    <row r="86" spans="1:17">
      <c r="A86" s="10"/>
    </row>
    <row r="87" spans="1:17">
      <c r="A87" s="10"/>
    </row>
    <row r="88" spans="1:17">
      <c r="A88" s="10"/>
    </row>
    <row r="89" spans="1:17" ht="15.6">
      <c r="A89" s="10"/>
      <c r="P89" s="245"/>
    </row>
    <row r="90" spans="1:17">
      <c r="A90" s="10"/>
    </row>
    <row r="91" spans="1:17">
      <c r="A91" s="10"/>
      <c r="N91" s="246"/>
    </row>
    <row r="92" spans="1:17">
      <c r="A92" s="10"/>
      <c r="N92" s="247"/>
    </row>
    <row r="93" spans="1:17">
      <c r="A93" s="10"/>
      <c r="Q93" s="248"/>
    </row>
    <row r="94" spans="1:17">
      <c r="A94" s="10"/>
      <c r="Q94" s="162"/>
    </row>
    <row r="95" spans="1:17">
      <c r="A95" s="10"/>
    </row>
    <row r="96" spans="1:17">
      <c r="A96" s="10"/>
    </row>
    <row r="97" spans="1:18">
      <c r="A97" s="10"/>
    </row>
    <row r="98" spans="1:18">
      <c r="A98" s="10"/>
    </row>
    <row r="99" spans="1:18">
      <c r="A99" s="10"/>
    </row>
    <row r="100" spans="1:18">
      <c r="A100" s="10"/>
    </row>
    <row r="101" spans="1:18">
      <c r="A101" s="10"/>
    </row>
    <row r="102" spans="1:18">
      <c r="A102" s="10"/>
    </row>
    <row r="103" spans="1:18">
      <c r="A103" s="10"/>
    </row>
    <row r="104" spans="1:18" ht="15.6">
      <c r="A104" s="10"/>
      <c r="R104" s="243"/>
    </row>
    <row r="105" spans="1:18">
      <c r="A105" s="10"/>
      <c r="R105" s="244"/>
    </row>
    <row r="106" spans="1:18">
      <c r="A106" s="10"/>
    </row>
    <row r="107" spans="1:18">
      <c r="A107" s="10"/>
    </row>
    <row r="108" spans="1:18">
      <c r="A108" s="10"/>
    </row>
    <row r="109" spans="1:18">
      <c r="A109" s="10"/>
    </row>
    <row r="110" spans="1:18">
      <c r="A110" s="10"/>
    </row>
    <row r="111" spans="1:18">
      <c r="A111" s="10"/>
    </row>
    <row r="112" spans="1:18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  <row r="213" spans="1:1">
      <c r="A213" s="10"/>
    </row>
    <row r="214" spans="1:1">
      <c r="A214" s="10"/>
    </row>
    <row r="215" spans="1:1">
      <c r="A215" s="10"/>
    </row>
    <row r="216" spans="1:1">
      <c r="A216" s="10"/>
    </row>
    <row r="217" spans="1:1">
      <c r="A217" s="10"/>
    </row>
    <row r="218" spans="1:1">
      <c r="A218" s="10"/>
    </row>
    <row r="219" spans="1:1">
      <c r="A219" s="10"/>
    </row>
    <row r="220" spans="1:1">
      <c r="A220" s="10"/>
    </row>
    <row r="221" spans="1:1">
      <c r="A221" s="10"/>
    </row>
    <row r="222" spans="1:1">
      <c r="A222" s="10"/>
    </row>
  </sheetData>
  <autoFilter ref="D1:D222"/>
  <mergeCells count="4">
    <mergeCell ref="B66:F66"/>
    <mergeCell ref="B31:F31"/>
    <mergeCell ref="C2:F2"/>
    <mergeCell ref="B58:F58"/>
  </mergeCells>
  <phoneticPr fontId="5" type="noConversion"/>
  <pageMargins left="0.16" right="0.16" top="0.39000000000000007" bottom="0.39000000000000007" header="0" footer="0.16"/>
  <pageSetup paperSize="9" orientation="portrait" verticalDpi="0" r:id="rId1"/>
  <headerFooter alignWithMargins="0">
    <oddFooter>&amp;C- &amp;P -</oddFooter>
  </headerFooter>
  <ignoredErrors>
    <ignoredError sqref="J18:M18 R13 I32 J35:K35 H36:I36 J34 K36 I37:I38 H39 J39 K38 I42 P37 J53 I54:K55 I53 K53 L68 P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  <sheetView workbookViewId="1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General Aspects </vt:lpstr>
      <vt:lpstr>Procurement Plan </vt:lpstr>
      <vt:lpstr>Sheet1</vt:lpstr>
      <vt:lpstr>'Procurement Plan '!Print_Titles</vt:lpstr>
      <vt:lpstr>'General Aspects '!PROJECTCODE</vt:lpstr>
    </vt:vector>
  </TitlesOfParts>
  <Manager>ELMA DOGANI</Manager>
  <Company>Biomass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Procurement Plan Moldova Dutch TA – TF Financial Sector Reform</dc:title>
  <dc:subject>HEALTH SYSTEM IMPROVEMENT PROJECT ALBANIA</dc:subject>
  <dc:creator>ELMADOGANI</dc:creator>
  <cp:lastModifiedBy>User</cp:lastModifiedBy>
  <cp:lastPrinted>2014-11-21T16:38:39Z</cp:lastPrinted>
  <dcterms:created xsi:type="dcterms:W3CDTF">2008-09-19T09:43:44Z</dcterms:created>
  <dcterms:modified xsi:type="dcterms:W3CDTF">2016-04-25T12:37:52Z</dcterms:modified>
</cp:coreProperties>
</file>